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alpha\calidad\Procesos Telemedellín\1. Direccionamiento Estratégico\7. Riesgos\2024\"/>
    </mc:Choice>
  </mc:AlternateContent>
  <bookViews>
    <workbookView xWindow="-20610" yWindow="-120" windowWidth="20730" windowHeight="11040"/>
  </bookViews>
  <sheets>
    <sheet name="Riesgos de proceso" sheetId="1" r:id="rId1"/>
    <sheet name="Riesgos de Corrupción" sheetId="3" r:id="rId2"/>
  </sheets>
  <definedNames>
    <definedName name="_xlnm._FilterDatabase" localSheetId="1" hidden="1">'Riesgos de Corrupción'!$A$2:$AG$21</definedName>
    <definedName name="_xlnm._FilterDatabase" localSheetId="0" hidden="1">'Riesgos de proceso'!$A$2:$AG$96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7" i="3" l="1"/>
  <c r="Y17" i="3" s="1"/>
  <c r="Z17" i="3" s="1"/>
  <c r="X14" i="3"/>
  <c r="Y14" i="3" s="1"/>
  <c r="Z14" i="3" s="1"/>
  <c r="X7" i="3"/>
  <c r="Y7" i="3" s="1"/>
  <c r="Z7" i="3" s="1"/>
  <c r="X9" i="3"/>
  <c r="Y9" i="3" s="1"/>
  <c r="Z9" i="3" s="1"/>
  <c r="X13" i="3"/>
  <c r="Y13" i="3" s="1"/>
  <c r="Z13" i="3" s="1"/>
  <c r="X15" i="3"/>
  <c r="Y15" i="3" s="1"/>
  <c r="Z15" i="3" s="1"/>
  <c r="X18" i="3"/>
  <c r="Y18" i="3" s="1"/>
  <c r="Z18" i="3" s="1"/>
  <c r="X12" i="3"/>
  <c r="Y12" i="3" s="1"/>
  <c r="Z12" i="3" s="1"/>
  <c r="X11" i="3"/>
  <c r="Y11" i="3" s="1"/>
  <c r="Z11" i="3" s="1"/>
  <c r="X10" i="3"/>
  <c r="Y10" i="3" s="1"/>
  <c r="Z10" i="3" s="1"/>
  <c r="X5" i="3"/>
  <c r="Y5" i="3" s="1"/>
  <c r="Z5" i="3" s="1"/>
  <c r="X20" i="3"/>
  <c r="Y20" i="3" s="1"/>
  <c r="Z20" i="3" s="1"/>
  <c r="X16" i="3"/>
  <c r="Y16" i="3" s="1"/>
  <c r="Z16" i="3" s="1"/>
  <c r="X6" i="3"/>
  <c r="Y6" i="3" s="1"/>
  <c r="Z6" i="3" s="1"/>
  <c r="X8" i="3"/>
  <c r="Y8" i="3" s="1"/>
  <c r="Z8" i="3" s="1"/>
  <c r="X19" i="3"/>
  <c r="Y19" i="3" s="1"/>
  <c r="Z19" i="3" s="1"/>
  <c r="X3" i="3"/>
  <c r="Y3" i="3" s="1"/>
  <c r="Z3" i="3" s="1"/>
  <c r="T16" i="3"/>
  <c r="U16" i="3" s="1"/>
  <c r="T20" i="3"/>
  <c r="U20" i="3" s="1"/>
  <c r="T17" i="3"/>
  <c r="U17" i="3" s="1"/>
  <c r="T5" i="3"/>
  <c r="U5" i="3" s="1"/>
  <c r="T10" i="3"/>
  <c r="U10" i="3" s="1"/>
  <c r="T11" i="3"/>
  <c r="U11" i="3" s="1"/>
  <c r="T12" i="3"/>
  <c r="U12" i="3" s="1"/>
  <c r="T18" i="3"/>
  <c r="U18" i="3" s="1"/>
  <c r="T15" i="3"/>
  <c r="U15" i="3" s="1"/>
  <c r="T13" i="3"/>
  <c r="U13" i="3" s="1"/>
  <c r="T9" i="3"/>
  <c r="U9" i="3" s="1"/>
  <c r="T7" i="3"/>
  <c r="U7" i="3" s="1"/>
  <c r="T14" i="3"/>
  <c r="U14" i="3" s="1"/>
  <c r="T3" i="3"/>
  <c r="U3" i="3" s="1"/>
  <c r="T19" i="3"/>
  <c r="U19" i="3" s="1"/>
  <c r="T8" i="3"/>
  <c r="U8" i="3" s="1"/>
  <c r="T6" i="3"/>
  <c r="U6" i="3" s="1"/>
  <c r="T4" i="3"/>
  <c r="U4" i="3" s="1"/>
  <c r="I15" i="3" l="1"/>
  <c r="J15" i="3" s="1"/>
  <c r="K15" i="3" s="1"/>
  <c r="I18" i="3"/>
  <c r="J18" i="3" s="1"/>
  <c r="K18" i="3" s="1"/>
  <c r="I19" i="3"/>
  <c r="J19" i="3" s="1"/>
  <c r="K19" i="3" s="1"/>
  <c r="I3" i="3"/>
  <c r="J3" i="3" s="1"/>
  <c r="K3" i="3" s="1"/>
  <c r="I8" i="3"/>
  <c r="J8" i="3" s="1"/>
  <c r="K8" i="3" s="1"/>
  <c r="I20" i="3"/>
  <c r="J20" i="3" s="1"/>
  <c r="K20" i="3" s="1"/>
  <c r="I16" i="3"/>
  <c r="J16" i="3" s="1"/>
  <c r="K16" i="3" s="1"/>
  <c r="X4" i="3"/>
  <c r="Y4" i="3" s="1"/>
  <c r="Z4" i="3" s="1"/>
  <c r="I4" i="3"/>
  <c r="J4" i="3" s="1"/>
  <c r="K4" i="3" s="1"/>
  <c r="X28" i="1" l="1"/>
  <c r="U56" i="1"/>
  <c r="U55" i="1"/>
  <c r="X94" i="1" l="1"/>
  <c r="Y94" i="1" s="1"/>
  <c r="Z94" i="1" s="1"/>
  <c r="T94" i="1"/>
  <c r="U94" i="1" s="1"/>
  <c r="I94" i="1"/>
  <c r="J94" i="1" s="1"/>
  <c r="K94" i="1" s="1"/>
  <c r="X92" i="1"/>
  <c r="Y92" i="1" s="1"/>
  <c r="Z92" i="1" s="1"/>
  <c r="T92" i="1"/>
  <c r="U92" i="1" s="1"/>
  <c r="I92" i="1"/>
  <c r="J92" i="1" s="1"/>
  <c r="K92" i="1" s="1"/>
  <c r="X93" i="1"/>
  <c r="Y93" i="1" s="1"/>
  <c r="Z93" i="1" s="1"/>
  <c r="T93" i="1"/>
  <c r="U93" i="1" s="1"/>
  <c r="I93" i="1"/>
  <c r="J93" i="1" s="1"/>
  <c r="K93" i="1" s="1"/>
  <c r="X95" i="1"/>
  <c r="Y95" i="1" s="1"/>
  <c r="Z95" i="1" s="1"/>
  <c r="T95" i="1"/>
  <c r="U95" i="1" s="1"/>
  <c r="I95" i="1"/>
  <c r="J95" i="1" s="1"/>
  <c r="K95" i="1" s="1"/>
  <c r="X96" i="1"/>
  <c r="Y96" i="1" s="1"/>
  <c r="Z96" i="1" s="1"/>
  <c r="T96" i="1"/>
  <c r="U96" i="1" s="1"/>
  <c r="I96" i="1"/>
  <c r="J96" i="1" s="1"/>
  <c r="K96" i="1" s="1"/>
  <c r="X91" i="1" l="1"/>
  <c r="Y91" i="1" s="1"/>
  <c r="T91" i="1"/>
  <c r="U91" i="1" s="1"/>
  <c r="I91" i="1"/>
  <c r="J91" i="1" s="1"/>
  <c r="K91" i="1" s="1"/>
  <c r="X90" i="1"/>
  <c r="Y90" i="1" s="1"/>
  <c r="T90" i="1"/>
  <c r="U90" i="1" s="1"/>
  <c r="I90" i="1"/>
  <c r="J90" i="1" s="1"/>
  <c r="K90" i="1" s="1"/>
  <c r="X89" i="1"/>
  <c r="Y89" i="1" s="1"/>
  <c r="Z89" i="1" s="1"/>
  <c r="T89" i="1"/>
  <c r="U89" i="1" s="1"/>
  <c r="I89" i="1"/>
  <c r="J89" i="1" s="1"/>
  <c r="K89" i="1" s="1"/>
  <c r="Y56" i="1"/>
  <c r="Z56" i="1" s="1"/>
  <c r="I56" i="1"/>
  <c r="J56" i="1" s="1"/>
  <c r="K56" i="1" s="1"/>
  <c r="Y55" i="1"/>
  <c r="Z55" i="1" s="1"/>
  <c r="I55" i="1"/>
  <c r="J55" i="1" s="1"/>
  <c r="K55" i="1" s="1"/>
  <c r="X18" i="1"/>
  <c r="Y18" i="1" s="1"/>
  <c r="Z18" i="1" s="1"/>
  <c r="T18" i="1"/>
  <c r="U18" i="1" s="1"/>
  <c r="I18" i="1"/>
  <c r="J18" i="1" s="1"/>
  <c r="K18" i="1" s="1"/>
  <c r="X16" i="1"/>
  <c r="Y16" i="1" s="1"/>
  <c r="Z16" i="1" s="1"/>
  <c r="T16" i="1"/>
  <c r="U16" i="1" s="1"/>
  <c r="I16" i="1"/>
  <c r="J16" i="1" s="1"/>
  <c r="K16" i="1" s="1"/>
  <c r="X78" i="1"/>
  <c r="Y78" i="1" s="1"/>
  <c r="Z78" i="1" s="1"/>
  <c r="T78" i="1"/>
  <c r="U78" i="1" s="1"/>
  <c r="I78" i="1"/>
  <c r="J78" i="1" s="1"/>
  <c r="K78" i="1" s="1"/>
  <c r="X75" i="1"/>
  <c r="Y75" i="1" s="1"/>
  <c r="Z75" i="1" s="1"/>
  <c r="T75" i="1"/>
  <c r="U75" i="1" s="1"/>
  <c r="I75" i="1"/>
  <c r="J75" i="1" s="1"/>
  <c r="K75" i="1" s="1"/>
  <c r="X66" i="1"/>
  <c r="Y66" i="1" s="1"/>
  <c r="Z66" i="1" s="1"/>
  <c r="T66" i="1"/>
  <c r="U66" i="1" s="1"/>
  <c r="I66" i="1"/>
  <c r="J66" i="1" s="1"/>
  <c r="K66" i="1" s="1"/>
  <c r="X62" i="1"/>
  <c r="Y62" i="1" s="1"/>
  <c r="Z62" i="1" s="1"/>
  <c r="T62" i="1"/>
  <c r="U62" i="1" s="1"/>
  <c r="I62" i="1"/>
  <c r="J62" i="1" s="1"/>
  <c r="K62" i="1" s="1"/>
  <c r="X72" i="1"/>
  <c r="Y72" i="1" s="1"/>
  <c r="Z72" i="1" s="1"/>
  <c r="T72" i="1"/>
  <c r="U72" i="1" s="1"/>
  <c r="I72" i="1"/>
  <c r="J72" i="1" s="1"/>
  <c r="K72" i="1" s="1"/>
  <c r="X52" i="1"/>
  <c r="Y52" i="1" s="1"/>
  <c r="Z52" i="1" s="1"/>
  <c r="T52" i="1"/>
  <c r="U52" i="1" s="1"/>
  <c r="I52" i="1"/>
  <c r="J52" i="1" s="1"/>
  <c r="K52" i="1" s="1"/>
  <c r="X51" i="1"/>
  <c r="Y51" i="1" s="1"/>
  <c r="Z51" i="1" s="1"/>
  <c r="T51" i="1"/>
  <c r="U51" i="1" s="1"/>
  <c r="I51" i="1"/>
  <c r="J51" i="1" s="1"/>
  <c r="K51" i="1" s="1"/>
  <c r="X54" i="1"/>
  <c r="Y54" i="1" s="1"/>
  <c r="Z54" i="1" s="1"/>
  <c r="T54" i="1"/>
  <c r="U54" i="1" s="1"/>
  <c r="I54" i="1"/>
  <c r="J54" i="1" s="1"/>
  <c r="K54" i="1" s="1"/>
  <c r="X41" i="1"/>
  <c r="Y41" i="1" s="1"/>
  <c r="Z41" i="1" s="1"/>
  <c r="T41" i="1"/>
  <c r="U41" i="1" s="1"/>
  <c r="I41" i="1"/>
  <c r="J41" i="1" s="1"/>
  <c r="K41" i="1" s="1"/>
  <c r="X29" i="1"/>
  <c r="Y29" i="1" s="1"/>
  <c r="Z29" i="1" s="1"/>
  <c r="T29" i="1"/>
  <c r="U29" i="1" s="1"/>
  <c r="I29" i="1"/>
  <c r="J29" i="1" s="1"/>
  <c r="K29" i="1" s="1"/>
  <c r="Y28" i="1"/>
  <c r="Z28" i="1" s="1"/>
  <c r="T28" i="1"/>
  <c r="U28" i="1" s="1"/>
  <c r="I28" i="1"/>
  <c r="J28" i="1" s="1"/>
  <c r="K28" i="1" s="1"/>
  <c r="X30" i="1"/>
  <c r="Y30" i="1" s="1"/>
  <c r="Z30" i="1" s="1"/>
  <c r="T30" i="1"/>
  <c r="U30" i="1" s="1"/>
  <c r="I30" i="1"/>
  <c r="J30" i="1" s="1"/>
  <c r="K30" i="1" s="1"/>
  <c r="X11" i="1"/>
  <c r="Y11" i="1" s="1"/>
  <c r="Z11" i="1" s="1"/>
  <c r="T11" i="1"/>
  <c r="U11" i="1" s="1"/>
  <c r="I11" i="1"/>
  <c r="J11" i="1" s="1"/>
  <c r="K11" i="1" s="1"/>
  <c r="X9" i="1"/>
  <c r="Y9" i="1" s="1"/>
  <c r="Z9" i="1" s="1"/>
  <c r="T9" i="1"/>
  <c r="U9" i="1" s="1"/>
  <c r="I9" i="1"/>
  <c r="J9" i="1" s="1"/>
  <c r="K9" i="1" s="1"/>
  <c r="X8" i="1"/>
  <c r="Y8" i="1" s="1"/>
  <c r="Z8" i="1" s="1"/>
  <c r="T8" i="1"/>
  <c r="U8" i="1" s="1"/>
  <c r="I8" i="1"/>
  <c r="J8" i="1" s="1"/>
  <c r="K8" i="1" s="1"/>
  <c r="X12" i="1"/>
  <c r="Y12" i="1" s="1"/>
  <c r="Z12" i="1" s="1"/>
  <c r="T12" i="1"/>
  <c r="U12" i="1" s="1"/>
  <c r="I12" i="1"/>
  <c r="J12" i="1" s="1"/>
  <c r="K12" i="1" s="1"/>
  <c r="X10" i="1"/>
  <c r="Y10" i="1" s="1"/>
  <c r="Z10" i="1" s="1"/>
  <c r="T10" i="1"/>
  <c r="U10" i="1" s="1"/>
  <c r="I10" i="1"/>
  <c r="J10" i="1" s="1"/>
  <c r="K10" i="1" s="1"/>
  <c r="X85" i="1"/>
  <c r="Y85" i="1" s="1"/>
  <c r="Z85" i="1" s="1"/>
  <c r="T85" i="1"/>
  <c r="U85" i="1" s="1"/>
  <c r="I85" i="1"/>
  <c r="J85" i="1" s="1"/>
  <c r="K85" i="1" s="1"/>
  <c r="X84" i="1"/>
  <c r="Y84" i="1" s="1"/>
  <c r="Z84" i="1" s="1"/>
  <c r="T84" i="1"/>
  <c r="U84" i="1" s="1"/>
  <c r="I84" i="1"/>
  <c r="J84" i="1" s="1"/>
  <c r="K84" i="1" s="1"/>
  <c r="X82" i="1"/>
  <c r="Y82" i="1" s="1"/>
  <c r="Z82" i="1" s="1"/>
  <c r="T82" i="1"/>
  <c r="U82" i="1" s="1"/>
  <c r="I82" i="1"/>
  <c r="J82" i="1" s="1"/>
  <c r="K82" i="1" s="1"/>
  <c r="X86" i="1"/>
  <c r="Y86" i="1" s="1"/>
  <c r="Z86" i="1" s="1"/>
  <c r="T86" i="1"/>
  <c r="U86" i="1" s="1"/>
  <c r="I86" i="1"/>
  <c r="J86" i="1" s="1"/>
  <c r="K86" i="1" s="1"/>
  <c r="X87" i="1"/>
  <c r="Y87" i="1" s="1"/>
  <c r="Z87" i="1" s="1"/>
  <c r="T87" i="1"/>
  <c r="U87" i="1" s="1"/>
  <c r="I87" i="1"/>
  <c r="J87" i="1" s="1"/>
  <c r="K87" i="1" s="1"/>
  <c r="X88" i="1"/>
  <c r="Y88" i="1" s="1"/>
  <c r="Z88" i="1" s="1"/>
  <c r="T88" i="1"/>
  <c r="U88" i="1" s="1"/>
  <c r="I88" i="1"/>
  <c r="J88" i="1" s="1"/>
  <c r="K88" i="1" s="1"/>
  <c r="X4" i="1"/>
  <c r="Y4" i="1" s="1"/>
  <c r="Z4" i="1" s="1"/>
  <c r="T4" i="1"/>
  <c r="U4" i="1" s="1"/>
  <c r="I4" i="1"/>
  <c r="J4" i="1" s="1"/>
  <c r="K4" i="1" s="1"/>
  <c r="X3" i="1"/>
  <c r="Y3" i="1" s="1"/>
  <c r="Z3" i="1" s="1"/>
  <c r="T3" i="1"/>
  <c r="U3" i="1" s="1"/>
  <c r="I3" i="1"/>
  <c r="J3" i="1" s="1"/>
  <c r="K3" i="1" s="1"/>
  <c r="X7" i="1"/>
  <c r="Y7" i="1" s="1"/>
  <c r="Z7" i="1" s="1"/>
  <c r="T7" i="1"/>
  <c r="U7" i="1" s="1"/>
  <c r="I7" i="1"/>
  <c r="J7" i="1" s="1"/>
  <c r="K7" i="1" s="1"/>
  <c r="X6" i="1"/>
  <c r="Y6" i="1" s="1"/>
  <c r="Z6" i="1" s="1"/>
  <c r="T6" i="1"/>
  <c r="U6" i="1" s="1"/>
  <c r="I6" i="1"/>
  <c r="J6" i="1" s="1"/>
  <c r="K6" i="1" s="1"/>
  <c r="X5" i="1"/>
  <c r="Y5" i="1" s="1"/>
  <c r="Z5" i="1" s="1"/>
  <c r="T5" i="1"/>
  <c r="U5" i="1" s="1"/>
  <c r="I5" i="1"/>
  <c r="J5" i="1" s="1"/>
  <c r="K5" i="1" s="1"/>
  <c r="X81" i="1"/>
  <c r="Y81" i="1" s="1"/>
  <c r="Z81" i="1" s="1"/>
  <c r="T81" i="1"/>
  <c r="U81" i="1" s="1"/>
  <c r="I81" i="1"/>
  <c r="J81" i="1" s="1"/>
  <c r="K81" i="1" s="1"/>
  <c r="X80" i="1"/>
  <c r="Y80" i="1" s="1"/>
  <c r="Z80" i="1" s="1"/>
  <c r="T80" i="1"/>
  <c r="U80" i="1" s="1"/>
  <c r="I80" i="1"/>
  <c r="J80" i="1" s="1"/>
  <c r="K80" i="1" s="1"/>
  <c r="X79" i="1"/>
  <c r="Y79" i="1" s="1"/>
  <c r="Z79" i="1" s="1"/>
  <c r="T79" i="1"/>
  <c r="U79" i="1" s="1"/>
  <c r="I79" i="1"/>
  <c r="J79" i="1" s="1"/>
  <c r="K79" i="1" s="1"/>
  <c r="X13" i="1"/>
  <c r="Y13" i="1" s="1"/>
  <c r="Z13" i="1" s="1"/>
  <c r="T13" i="1"/>
  <c r="U13" i="1" s="1"/>
  <c r="I13" i="1"/>
  <c r="J13" i="1" s="1"/>
  <c r="K13" i="1" s="1"/>
</calcChain>
</file>

<file path=xl/sharedStrings.xml><?xml version="1.0" encoding="utf-8"?>
<sst xmlns="http://schemas.openxmlformats.org/spreadsheetml/2006/main" count="2786" uniqueCount="416">
  <si>
    <t>IDENTIFICACIÓN</t>
  </si>
  <si>
    <t>CALIFICACIÓN</t>
  </si>
  <si>
    <t>EVALUACION DE CONTROLES</t>
  </si>
  <si>
    <t>NUEVA CALIFICACIÓN</t>
  </si>
  <si>
    <t>ACCIONES ASOCIADAS</t>
  </si>
  <si>
    <t>MONITOREO Y REVISION</t>
  </si>
  <si>
    <t>PROCESO</t>
  </si>
  <si>
    <t>SUBPROCESO</t>
  </si>
  <si>
    <t>TIPO DE RIESGO</t>
  </si>
  <si>
    <t>RIESGO</t>
  </si>
  <si>
    <t>CAUSA (subraye la causa predominante)</t>
  </si>
  <si>
    <t>EFECTO O CONSECUENCIA</t>
  </si>
  <si>
    <t>PROBABILIDAD O FRECUENCIA</t>
  </si>
  <si>
    <t>IMPACTO</t>
  </si>
  <si>
    <t>ZONA DE RIESGO</t>
  </si>
  <si>
    <t>MEDIDAS DE RESPUESTA</t>
  </si>
  <si>
    <t>CONTROLES EXISTENTES</t>
  </si>
  <si>
    <t>LOS CONTROLES PREDOMINANTEMENTE AFECTAN:</t>
  </si>
  <si>
    <t>ESTA DOCUMENTADO (15)</t>
  </si>
  <si>
    <t>TIENE RESPONSABLES (5)</t>
  </si>
  <si>
    <t>CLASE DE CONTROL (25 automatico-15 manual)</t>
  </si>
  <si>
    <t>FRECUENCIA DEL CONTROL ADECUADA (15)</t>
  </si>
  <si>
    <t>TIENE EVIDENCIAS DE EJECUCIÓN Y SEGUIMIENTO(10)</t>
  </si>
  <si>
    <t>ES EFECTIVO (30)</t>
  </si>
  <si>
    <t>EVALUACIÓN</t>
  </si>
  <si>
    <t>SE DESPLAZA ( 0-50 SIN DESPLAZAMIENTO
51-75 1 ESPACIO
76-100 2 ESPACIOS)</t>
  </si>
  <si>
    <t>ACCIONES</t>
  </si>
  <si>
    <t>RESPONSABLE</t>
  </si>
  <si>
    <t>FECHA</t>
  </si>
  <si>
    <t>SEGUIMIENTO A LAS ACCIONES</t>
  </si>
  <si>
    <t>REPORTE DE MATERIALIZACIÓN RIESGO</t>
  </si>
  <si>
    <t>FECHA REPORTE</t>
  </si>
  <si>
    <t>Direccionamiento Estratégico</t>
  </si>
  <si>
    <t>Planeación</t>
  </si>
  <si>
    <t>Financiero</t>
  </si>
  <si>
    <t>Falta de recursos financieros para acometer los objetivos estratégicos</t>
  </si>
  <si>
    <t xml:space="preserve">Falta de voluntad política 
Cambios de la administración
</t>
  </si>
  <si>
    <t xml:space="preserve">Inoperancia del canal
Despidos masivos
</t>
  </si>
  <si>
    <t>Improbable</t>
  </si>
  <si>
    <t>Catastrófico</t>
  </si>
  <si>
    <t>Planeación financiera y presupuestal
Relaciones públicas
Elaboración de propuestas
Informe de costo
Solicitud de adición de recursos
Disminución de costos</t>
  </si>
  <si>
    <t>Probabilidad e impacto</t>
  </si>
  <si>
    <t>SI</t>
  </si>
  <si>
    <t>Manual</t>
  </si>
  <si>
    <t>Rara vez</t>
  </si>
  <si>
    <t>Moderado</t>
  </si>
  <si>
    <t>Reuniones de Junta Directiva para proponer estrategias financieras
Actualizar plan de acción
Elaboración y seguimiento de propuestas comerciales a la alcaldía, las secretarias y entes descentralizados
Supervisión de contratos y presupuesto
Formalización de política de financiación de proyectos no presupuestados</t>
  </si>
  <si>
    <t>Gestión de contenidos y distribución</t>
  </si>
  <si>
    <t>Operativo</t>
  </si>
  <si>
    <t>Comunicación poco asertiva</t>
  </si>
  <si>
    <t>*Incumplimiento en los requisitos para la participación  en festivales, muestras y concursos
*Errores en la Comunicación a través de la página Web, redes sociales y de dispositivos móviles.
*Inoportunidad o errores en los informes a presentar a la Gerencia, CRC y a los entes que lo requieran de la emisión de contenidos.
*Informe mal elaborado de horas emitidas por líneas de acción, por programa, programas externos, promos, entre otros.</t>
  </si>
  <si>
    <t>Pérdidas económicas
Pérdida de clientes
Pérdida de televidentes
Deterioro de imagen
Sanciones externa e internas</t>
  </si>
  <si>
    <t>Posible</t>
  </si>
  <si>
    <t>*Manuales de estilo
*Revisión de las publicaciones de redes sociales
*Respuesta oportuna a las PQR</t>
  </si>
  <si>
    <t>*Creación de grupo de whatsapp con todos los realizadores y reuniones continuas.</t>
  </si>
  <si>
    <t>Emisión de productos audiovisuales sin los estandares de calidad</t>
  </si>
  <si>
    <t>*Producción de programas especiales sin cesión de derechos.
*Emitir productos audiovisuales no conformes en las actividades de programación y emisión, sin los estandares de calidad en audio, color, imagen, edición, ortografía y calidad de la grabación.
*Atención no oportuna al cliente interno Agencia Tm.</t>
  </si>
  <si>
    <t>Pérdidas económicas
Litigios legales
Deterioro de imagen
Sanciones externa e internas
Pérdida de clientes</t>
  </si>
  <si>
    <t>*Procedimiento de emisión
*Revisión de calidad de material de closed caption</t>
  </si>
  <si>
    <t>*Revisión continua de la señal de Telemedellín y su calidad en los diferentes operadores y canales de señal por donde se emite.</t>
  </si>
  <si>
    <t xml:space="preserve">Insuficiencia o pérdida en la actividad de vestuario </t>
  </si>
  <si>
    <t>*Vestuario de los presentadores de los productos audiovisuales de Telemedellín no acorde al manual de estilo del producto.
*Falta de control en la entrega del vestuario, pérdida, deterioro, daño o insuficiencia.
*Incumplimiento en la devolución de prestamo de vestuario a las marcas.</t>
  </si>
  <si>
    <t>Perdidas economicas
Pérdida de imagen</t>
  </si>
  <si>
    <t>*Vestuarios con acceso restringido.</t>
  </si>
  <si>
    <t>*Creación de formato para la entrega de vestuario</t>
  </si>
  <si>
    <t>Agencia Tm</t>
  </si>
  <si>
    <t xml:space="preserve">Disminución de la demanda de los clientes
</t>
  </si>
  <si>
    <t xml:space="preserve">*Inadecuada planeación de ventas.
*Fraude por ventas con precios y descuentos no autorizados.
*Ventas de difícil recaudo.
*Contratos no autorizados y/o a clientes ficticios.
*Actividades no autorizadas del proceso de ventas.
*Atención mal brindada al cliente.
</t>
  </si>
  <si>
    <t>*Pérdidas económicas
*Pérdidas de imagen y reputación</t>
  </si>
  <si>
    <t>Mayor</t>
  </si>
  <si>
    <t>*Seguimiento a los contratos
*Comunicación preventiva y correctiva con el cliente
*Planificación de la ejecución
*Seguimiento a la ejecución presupuestal
*Visitas técnicas</t>
  </si>
  <si>
    <t>Probabilidad</t>
  </si>
  <si>
    <t>*Interacción permanente con los clientes.</t>
  </si>
  <si>
    <t>Incumplimiento con los contratos y convenios firmados con los clientes y proveedores</t>
  </si>
  <si>
    <t>*Incumplimientos contractuales y entregables.
*Acuerdos inadecuados entre los contratistas y los funcionarios.
*Contratación de proveedores con precios no competitivos en el mercado.
*Suscripción de contratos que no cumplen con la totalidad de los requisitos.
*Pago total de contratos que no han finalizado.
*Ausencia de políticas y procedimientos que regulen la contratación.</t>
  </si>
  <si>
    <t>*Sanciones legales y multas
*Pérdida económica
*Pérdidas de imagen y reputación</t>
  </si>
  <si>
    <t>Probable</t>
  </si>
  <si>
    <t>*Seguimiento y supervisión estricta de los contratos.
*Invitaciones y licitaciones con ganador a menor valor ofertado.
*No se realizan pagos anticipados ni antes de ejecución.</t>
  </si>
  <si>
    <t>*Listado de chequeo de documentos al momento de contratar.</t>
  </si>
  <si>
    <t>Fraude por manejo incorrecto de liquidación de contratos</t>
  </si>
  <si>
    <t>*Daños posteriores a la liquidación del contrato.
*Realización de giros posterior a la liquidación del contrato.
*Desarrollo de  productos y/o prestación de servicios con materiales o herramientas que no corresponden con los contratados.</t>
  </si>
  <si>
    <t>*Pérdidas económicas</t>
  </si>
  <si>
    <t>*Pólizas de responsabilidad civil y a terceros.
*Presupuesto y reintegros.</t>
  </si>
  <si>
    <t>*Estado de cuenta de servicios prestados para el cliente.</t>
  </si>
  <si>
    <t>Beneficiarse de productos o servicios para carácter personal.</t>
  </si>
  <si>
    <t>*Aprovechamiento de los funcionarios de sus labores para beneficiarse.
*Inadecuada definición del modelo de pago de comisiones de ventas y/o no autorizado.
*Comisiones liquidadas no autorizadas y no procedentes.
*Aprobar pagos que no corresponden a las actividades ejecutadas.</t>
  </si>
  <si>
    <t>*Detrimento patrimonial</t>
  </si>
  <si>
    <t>*Aprobación por parte de la Directora de todos los procesos.</t>
  </si>
  <si>
    <t>*Control de pago de metas de los ejecutivos comerciales</t>
  </si>
  <si>
    <t>Disminución de la demanda de los clientes por alquiler de espacios</t>
  </si>
  <si>
    <t xml:space="preserve">
*Definición inadecuada de tiempos de respuesta a las actividades planeadas.
*No inclusión o focalización de las partes interesadas
*Definición inadecuada de acuerdos de servicio (Qué entrego y qué recibo de los otros procesos).
*Favorecimiento, descuentos y manejo de precios con los clientes sin ser autorizados.    *Daño o pérdida de elementos en los espacios alquilados.</t>
  </si>
  <si>
    <t>Pérdidas económicas
Interrupción de la operación
Incumplimiento de meta</t>
  </si>
  <si>
    <t xml:space="preserve">
Estructuración de base datos con clientes potenciales.
Rueda de negocios.
Aprobación final de la tarifa por parte de la Gerente.</t>
  </si>
  <si>
    <t>Menor</t>
  </si>
  <si>
    <t>*Asignar un responsable del alquiler de los espacios.   *Establacer metas en ingresos.</t>
  </si>
  <si>
    <t>Gestión de Relaciones Corporativas</t>
  </si>
  <si>
    <t>Pérdida de credibilidad en el medio</t>
  </si>
  <si>
    <t>Pérdida de anunciantes y/o patrocinadores. Pérdida de negocios
Pérdida de audiencia</t>
  </si>
  <si>
    <t>Planeación cercana con el gerente frente a las respuestas a los medios.
Protocolos definidos sobre voceros autorizados.
Planes de medios con aliados estratégicos.</t>
  </si>
  <si>
    <t>Automático</t>
  </si>
  <si>
    <t>*Creación de todas las piezas audiovisuales para el canal según el manual de marca de Telemedellín. Todo bajo esos estándares y revisión de Casa Creativa, seguido de la dirección de Relaciones Corporativas.
*Emisión de boletines semanales denominados “Telemedellín Va Bien”. Estos boletines se envían a todos los medios de comunicación locales, regionales, MAICC y los más relevantes del orden nacional.
*Ejecución de planes de medios sobre la gestión de Telemedellín y sus logros que permitan la cercanía con los periodistas y medios de la ciudad.
*Campañas de posicionamiento bien estructuradas, con segmentación de público y alcance por canales efectivos de comunicación para la comunidad.</t>
  </si>
  <si>
    <t>De imagen</t>
  </si>
  <si>
    <t>Deficiente comunicación interna</t>
  </si>
  <si>
    <t>* Desinformación de los clientes internos frente a las comunicaciones relevantes de la entidad.
* Falla humana
* Falla en los procedimientos
*No contar con la base de datos actualizada de empleados.
*Falta de un plan de comunicaciones y activaciones internas.</t>
  </si>
  <si>
    <t>Mala información interna
Errores en los procedimientos
Baja credibilidad de los empleados y colaboradores</t>
  </si>
  <si>
    <t>*Campañas internas 
*Optimización del flujo de información de los canales de difusión
*Campañas externas  
*Comunicado semanal    
*Chat con información oportuna</t>
  </si>
  <si>
    <t xml:space="preserve">*Activación intranet
*Instalación de las carteleras digitales, que entregan durante toda la jornada laboral a visitantes y empleados contenidos, noticias, consejos, mensajes institucionales, videos y fotografías, para una comunicación interna y externa más eficiente y fortalecida.
*Activaciones de marca dentro y fuera del canal, por los barrios de Medellín, promoviendo la marca del canal, sus actividades y sus productos, especialmente la aplicación TM+
*Stands y presencia de marca en ferias de relevancia para la ciudad.
*Plan de mercadeo para la difusión de hitos como la entrada en funcionamiento de TM+ y la franja Late.
</t>
  </si>
  <si>
    <t>*Detrimento patrimonial
*Sanciones legales</t>
  </si>
  <si>
    <t>Control a proveedores
*A través de contrato.
*Recepción y verificación de informes antes de ejecutar el pago.
*Informes de supervisión y/o de seguimiento.
Control a convenios
*Recepción de propuesta escrita por parte del aliado
*Elaboración de un contrato de vinculación
Control a campañas
*Solicitudes de merchandising para activación de marca apegados a lista de precios consignada en los estudios de mercado que se hayan consignado en la contratación del operador.
*Registro con cronograma de todas las actividades desarrolladas para la ejecución de las campañas, con evidencias fotográficas y especificación de los lugares y públicos que han sido activados.
*Inventario del merchandising.
Control registro de ingreso Tour Telemedellín
*Opción al cliente de hacer la consignación directa a una cuenta de ahorros del canal #10530802529
*Emisión de recibo por parte del canal, numerado, membretado y firmado por la coordinadora del tour y el cliente.
*El valor que se tenga en efectivo se lleva a consignación por parte de la persona encargada y certificada para ello, quién debe traer el recibo de la consignación que posteriormente se entrega al área financiera.</t>
  </si>
  <si>
    <t xml:space="preserve">*Definición y estructuración de procesos de control para cada una de las actividades del área: contratos, convenios, campañas e ingresos monetarios del tour. Estos procesos se estructuraron con ayuda y asesoría del área financiera, control interno y de gestión humana.
*Atento cumplimiento a los controles establecidos para cada una de las actividades del área de mercadeo.
*Revisión y seguimiento por parte de la directora de relaciones corporativas.
</t>
  </si>
  <si>
    <t>Gestión de Producción</t>
  </si>
  <si>
    <t>Producción</t>
  </si>
  <si>
    <t>*Riesgo legal por incumplimientos contractuales 
*Fraude por contratos no autorizados y/o a clientes ficticios
*Fraude por inadecuada segregación de funciones para la administración de terceros.
*Pérdidas económicas por contratación de proveedores con precios no competitivos en el mercado
*Pérdidas económicas por suscripción de contratos que no cumplen con la totalidad de los requisitos.
*Aprobar pagos que no corresponden a las actividades ejecutadas
*aprobación inadecuada de anticipos
*pago total de contratos que no han finalizado.</t>
  </si>
  <si>
    <t xml:space="preserve">Afectación de ejecución presupuestal
Pérdidas económicas
Pérdida de clientes
Afectación de imagen institucional
Problemas legales </t>
  </si>
  <si>
    <t>*Contratación por medio de invitaciones y  licitaciones públicas
*Definión clara de términos del contrato desde los estudios previos 
*Revisión técnica, de precio y de experiencia en cada una de las invitaciones y licitaciones publicas 
*Plataforma administrativa para control de contratos 
*Correo electrónico con las cotizaciones de los precios de servicios adicionales a los solicitados en los pliegos de contratación</t>
  </si>
  <si>
    <t>NO</t>
  </si>
  <si>
    <t>La contratación de servicios  por medio de invitaciones o licitaciones públicas, con indicaciones claras en las especificaciones del contrato, obligaciones del contratista, forma de pago, entre otros</t>
  </si>
  <si>
    <t>Incumplimiento de la producción por manejo inadecuado de los recursos</t>
  </si>
  <si>
    <t>Afectación de ejecución presupuestal
Pérdidas económicas
Pérdida de clientes
Incumplimiento de meta
Afectación de imagen institucional</t>
  </si>
  <si>
    <t>Se utilizan los controles existentes como planeación diaria del personal y recursos técnicos dependiendo de los requerimientos diarios de los diferentes programas, lo que permite  actuar de manera oportuna con los recursos con que cuenta el canal, para atender los requerimientos  propios y de terceros, lo que evita la realización de productos no conformes que puedan afectar la buena imagen del canal.</t>
  </si>
  <si>
    <t>Videoteca</t>
  </si>
  <si>
    <t>Pérdida de material audiovisual y patrimonio histórico</t>
  </si>
  <si>
    <t>*Eliminación voluntaria o involuntaria del material audiovisual.
*Ataque a los servidores de almacenamiento.
*Uso indebido de las imágenes del canal.
*inadecuado mantenimiento a la infraestructura.
*Acceso restringido a videoteca.
*Falta de almacenamiento del material audiovisual y entrega a videoteca.</t>
  </si>
  <si>
    <t xml:space="preserve">Afectación de imagen institucional
Perdida de la memoria histórica del canal 
Perdidas económicas </t>
  </si>
  <si>
    <t xml:space="preserve"> *Archivo programas, material audiovisual y claqueta por  parte de los realizadores del material que grabaron.
* Firma del formato de paz y salvo por parte del director de producción, que permite verificar antes de finalizar un contrato que no se tenga material pendiente por archivar.
* Seguimiento del personal de videoteca a los diferentes programas para verificar que no existan pendientes por archivar 
* Archivo de programas y material audiovisual en discos ópticos y servidores en la plataforma Minutaje
*Descarga local de material, desde las salas.
*Solicitud de copias mediante la plataforma de PQRS.</t>
  </si>
  <si>
    <t>La utilización de los controles existentes permite minimizar el riesgo, sumado al seguimiento del personal de videoteca a los diferentes programas realizando la verificación continua de que no existan pendientes por archivar 
Adicionalmente el archivo de programas y material audiovisual en discos ópticos y servidores es de gran importancia para conservar la memoria histórica del canal.
RESPALDO DE TODO EL MATERIAL EN DISCOS ÓPTICOS</t>
  </si>
  <si>
    <t>Dirección Tecnológica</t>
  </si>
  <si>
    <t>Unidad Técnica</t>
  </si>
  <si>
    <t>Perdida de información</t>
  </si>
  <si>
    <t>- Perdida económica
- Sanciones legales
- Perdida de imagen</t>
  </si>
  <si>
    <t>- Software de seguridad informática
- Mantenimiento de equipos
- Capacitación del personal
- Sistemas de respaldo de la información.
- Sistema eléctrico robusto y con redundancia.
- Sistema de protección contraincendios
- Perfiles de usuario</t>
  </si>
  <si>
    <t>- Implementación del modelo de gobierno digital
- Socialización del manual de políticas de TI
- Implementación de un directorio activo
- Fortalecimiento de la seguridad perimetral</t>
  </si>
  <si>
    <t>Interrupción de la operación</t>
  </si>
  <si>
    <t>- Falla eléctrica
- Falla en equipos
- Falla software
- Falla de conectividad
- Obsolescencia de equipos</t>
  </si>
  <si>
    <t>- Sistema eléctrico robusto y con redundancia.
- Mantenimiento de equipos
- Planes de renovación tecnológica
- Sistemas de respaldo para la conectividad
- Plan de recuperación de desastres</t>
  </si>
  <si>
    <t xml:space="preserve">- Actualización del plan de desastres
- Formular proyectos de renovación tecnológica
</t>
  </si>
  <si>
    <t>Incumplimientos legales</t>
  </si>
  <si>
    <t>- Software  sin licencia o vencidos
- Implementación incompleta de Gobierno digital
- No cumplimiento de las obligaciones legales</t>
  </si>
  <si>
    <t>- Sanciones legales
- Perdida de imagen</t>
  </si>
  <si>
    <t>- Control de inventarios de software
- Manejo de perfiles de administrador
- Implementación de Gobierno Digital</t>
  </si>
  <si>
    <t>- Implementación del modelo de gobierno digital
- Control de vencimientos de licencias</t>
  </si>
  <si>
    <t>Perdida de activos</t>
  </si>
  <si>
    <t>- Falta de mantenimientos preventivos y correctivos
- Fallas eléctricas
- Catástrofes (inundación, incendio terremoto, etc.)
- Riesgo publico (robo,daño,etc)
- Mala manipulación
- Descuido de la custodia del equipo</t>
  </si>
  <si>
    <t>- Detrimento patrimonial
- No prestación del servicio
- Sanciones legales</t>
  </si>
  <si>
    <t>- Sistemas de control de acceso
- Mantenimiento de equipos
- Capacitación del personal
- Control de inventarios
- Circuito cerrado de CCTV</t>
  </si>
  <si>
    <t>- Fortalecer el control de inventarios
- Fortalecer el procedimiento de préstamo de equipos
- Implementación de RCI en el CER</t>
  </si>
  <si>
    <t>Acceso no autorizado a la información</t>
  </si>
  <si>
    <t xml:space="preserve">
- Vulnerabilidades de los sistemas
- Fallas humanas
- Incumplimientos de Políticas de TI
- Sistemas operativos desactualizados
- Fallas en la parametrización en los controles
- Perfiles de usuarios</t>
  </si>
  <si>
    <t>- Demandas
- Sanciones legales
- Uso indebido de la información</t>
  </si>
  <si>
    <t>- Mantener actualizados los software
- Fortalecimiento de las protecciones perimetrales de la red
- Aplicación del Manual de Políticas de TI
- Capacitación del personal</t>
  </si>
  <si>
    <t>- Implementación del modelo de gobierno digital
- Socialización del manual de políticas de TI
- Implementación de un directorio activo
-Política de usuarios y perfiles</t>
  </si>
  <si>
    <t>Gestión administrativa y financiera</t>
  </si>
  <si>
    <t>Contabilidad</t>
  </si>
  <si>
    <t>Pagos dobles</t>
  </si>
  <si>
    <t>Inefectividad en la elaboración y entrega de productos
Inadecuada documentación formal de responsabilidades
No aplicación de control de responsabilidades
Inadecuada documentación de mecanismos de seguimiento</t>
  </si>
  <si>
    <t>Afectación de ejecución presupuestal
Pago de sanciones económica
Intervención de entes de control</t>
  </si>
  <si>
    <t>Organización de los pagos por bloques de organizaciones
Consecutivo de egresos
Cancelación de las cuentas por pagar en ofimática
Conciliación bancaria elaborada por alguien diferente al área de tesorería
Control de horario de pagos a través del ACH</t>
  </si>
  <si>
    <t>Formalizar protocolo de recuperación de pagos dobles.
Implementación de facturación electrónica</t>
  </si>
  <si>
    <t>Directora administrativa y financiera</t>
  </si>
  <si>
    <t>Eliminación de cuentas contables con saldos y/o
transacciones registradas.</t>
  </si>
  <si>
    <t>Falta de efectividad en el manejo de bienes
No disposición de recursos necesarios para la ejecución del proceso
Inadecuada documentación de mecanismos de seguimiento</t>
  </si>
  <si>
    <t>Pérdidas económicas
Intervención de entes de control</t>
  </si>
  <si>
    <t>Cociliación de modulos contables, claves, control de usuarios</t>
  </si>
  <si>
    <t>Continuar controles y verificación periódica</t>
  </si>
  <si>
    <t>Verificación por revisoría fiscal, conciliación periódica</t>
  </si>
  <si>
    <t>Gestión documental</t>
  </si>
  <si>
    <t xml:space="preserve">
Inadecuada custodia y administración documental</t>
  </si>
  <si>
    <t>Contabilidad, Tesorería</t>
  </si>
  <si>
    <t>Incumplimiento de obligaciones con terceros</t>
  </si>
  <si>
    <t>Circular de pagos, cronograma</t>
  </si>
  <si>
    <t>Verificar procedimiento, actualizar y definir cronograma</t>
  </si>
  <si>
    <t xml:space="preserve">Procedimiento caja menor, conciliación </t>
  </si>
  <si>
    <t>Tesorería</t>
  </si>
  <si>
    <t>Tecnológico</t>
  </si>
  <si>
    <t>Registro de cuentas bancarias, pago dual</t>
  </si>
  <si>
    <t>Fraude</t>
  </si>
  <si>
    <t>Eliminar pagos automáticos, definir procedimiento, control de plataforma bancaria</t>
  </si>
  <si>
    <t xml:space="preserve">Tesorería </t>
  </si>
  <si>
    <t>Documentación del proceso, expedición de acto administrativo, diseño de formato de arqueo</t>
  </si>
  <si>
    <t>Tesorería, Contabilidad</t>
  </si>
  <si>
    <t>Información financiera no confiable por gastos registrados con error e inoportunidad en su causación.</t>
  </si>
  <si>
    <t>Administración de bienes y servicios</t>
  </si>
  <si>
    <t>Verificación fisica, control de invetarios, implementación de planillas</t>
  </si>
  <si>
    <t>Reconocimiento de activos fijos en periodos diferentes a su adquisición.</t>
  </si>
  <si>
    <t>Presupuesto</t>
  </si>
  <si>
    <t>Expedición de certificados de CDP y CRP porteriores a la fecha de celebración de contratos</t>
  </si>
  <si>
    <t>Falta de control y sistema de información con facil vulnerabilidad</t>
  </si>
  <si>
    <t>Imputación presupuestal de gastos por rubros diferentes a los autorizados previamente</t>
  </si>
  <si>
    <t xml:space="preserve">Comunicaciones, verificación de saldos, </t>
  </si>
  <si>
    <t>Gestión jurídica</t>
  </si>
  <si>
    <t>Demora en el procedimiento de contratación o procesos licitatorios con deficiencias legales</t>
  </si>
  <si>
    <t>*Demora en solicitudes y documentos para contratación
*Desconocimiento institucional del proceso y sus componentes
*Falta de pericia en la estructuración de los documentos y estudios previos por parte de las áreas técnicas.
*Las necesidades planeadas por parte de las áreas técnicas que se requieren para estructurar los documentos y estudios previos, no son claras ni pertinentes.
*Falta de apropiación por parte de las áreas técnicas de los lineamientos enfocados a la estructuración de documentos y estudios previos para llevar a cabo procesos de selección.
*Urgencia para dar cumplimiento a los plazos de radicación de la documentación  para la apertura del proceso de selección.
*Falta de conocimiento técnico, jurídico o financiero por parte de las áreas técnicas</t>
  </si>
  <si>
    <t>*Demora en la entrega de productos del proceso  *Afectación de ejecución presupuestal
*Pérdidas económicas
*Pérdida de clientes
*Interrupción de la operación
*Incumplimiento de meta
*Afectación de imagen institucional
*Errada elaboración de pliegos
*Intervención por parte de un ente de control u otro ente regulador.
*Pérdida de credibilidad en la evaluación en los procesos de selección que adelanta la Secretaría General.
*Incumplimiento de las metas y objetivos institucionales, afectando el cumplimiento en la metas regionales.
*Sanciones disciplinarias derivadas de un proceso de selección fallido.</t>
  </si>
  <si>
    <t xml:space="preserve">Manual de contratación
Formatos estandarizados
Revisión de procesos por parte de la Secretaría General
</t>
  </si>
  <si>
    <t>Capacitación Semestral
Comunicación, cuando amerite, donde se evidencie el incumplimiento de los procedimientos</t>
  </si>
  <si>
    <t>Errores en la información registrada en documentos y plataformas a cargo de la Secretaría General</t>
  </si>
  <si>
    <t>*Digitalización de información errónea
*Sobrecarga laboral</t>
  </si>
  <si>
    <t>*Deficiencia en la información generada 
*Falta de credibilidad
*Hallazgos por parte de los entes de control</t>
  </si>
  <si>
    <t>Seguimiento permanente con los responsables del manejo del aplicativo en cada una de las direcciones, funcionarios, contratistas o colaboradores responsables de la ejecución</t>
  </si>
  <si>
    <t>Elaboración de procedimientos, manuales y minutas</t>
  </si>
  <si>
    <t>*Omisión de normas procedimentales y sustanciales que rigen el proceso de contratación</t>
  </si>
  <si>
    <t xml:space="preserve">
*Intervención de entes de control
</t>
  </si>
  <si>
    <t xml:space="preserve">Manual de contratación actualizado
Minutas, formatos y procedimientos
Divulgación de documentos y normas
Seguimiento regulatorio
Implementación de controles a través de la plataforma de contratación de la entidad 
</t>
  </si>
  <si>
    <t>Actualización normativa
Capacitación a los profesionales jurídicos
Capacitación al personal que hace parte de la contratación 
Socialización de los procedimientos, manuales y minutas</t>
  </si>
  <si>
    <t>Pérdida de casos por demandas</t>
  </si>
  <si>
    <t>*Personal de planta insuficiente
*No realizar la preparación necesaria para la adecuada defensa
*Información insuficiente o tardía para realizar la preparación y ejercicio de la defensa judicial y extrajudicial, que generen fallos desfavorables para la entidad</t>
  </si>
  <si>
    <t>*Condenas económicas, que ordenan indemnizar a terceros.
*Imagen institucional afectada localmente por hechos que afectan a algunos usuarios o ciudadanos.
*Fallos desfavorables para la entidad</t>
  </si>
  <si>
    <t>Manual de defensa jurídica y prevención del daño antijurídico
Reportes y conocimiento de los procesos ante el Comité de Conciliación
Apoyo a través de dependiente judicial</t>
  </si>
  <si>
    <t>Filtración y mal uso de la información jurídica</t>
  </si>
  <si>
    <t>*Falta  de planes contingencia que permitan la recuperación en caso de desastres.
*Desconocimiento e incumplimiento de las políticas de Seguridad de la Información.
* Deficiencias en la Infraestructura Tecnológica para respaldo de Información.</t>
  </si>
  <si>
    <t xml:space="preserve">*Pérdida de imagen institucional
*Inicios de procesos sancionatorios, disciplinarios, fiscales, penales
*Pérdida de recursos económicos
</t>
  </si>
  <si>
    <t>* Copias de Seguridad
* Políticas de Seguridad de la Información.</t>
  </si>
  <si>
    <t xml:space="preserve">Políticas de tratamiento de datos personales y políticas de seguridad (apoyo Dirección Técnica)
Administración de usuarios y contraseñas
Filtrado de contenido
</t>
  </si>
  <si>
    <t>Gestión Humana</t>
  </si>
  <si>
    <t>Manipulación de la nómina</t>
  </si>
  <si>
    <t>*Creación de funcionarios ficticios y/o condiciones salariales y beneficios no autorizados.
*Liquidación de nómina a funcionarios ficticios.
*Accesos de creación, modificación y ajustes de funcionarios y parámetros de nómina a personal no autorizado.
*Accesos a personal no autorizado para visualizar información confidencial.
*Falta de control y trazabilidad de las actividades que se reportan como novedades (ausentismos, horas extras,
vacaciones, incapacidades, entre otras).
*Errores en el cargue de información por interfaces, cargue de archivos planos, entre otros.
*Legalizaciones con soportes de gastos no idóneos, sin relación de la actividad realizada y no originales.</t>
  </si>
  <si>
    <t>*Segregación de funciones para la preparación, revisión y pago de la nómina por medio de Ofimática.
*Cuadro de novedades por cada área que maneja un coordinador.
*Perfilamiento de usuarios.
*Control de monitoreo a variaciones significativas de la nómina.</t>
  </si>
  <si>
    <t>*Revisión aleatoría a liquidación de nómina.</t>
  </si>
  <si>
    <t>No contar con el persona idóneo</t>
  </si>
  <si>
    <r>
      <rPr>
        <sz val="12"/>
        <rFont val="Calibri"/>
        <family val="2"/>
        <scheme val="minor"/>
      </rPr>
      <t>*Deficiencia en el diligenciamiento del formato de paz y salvo al terminar el contrato o su vinculación.
*Deficiencia en las claúsulas de confidencialidad.</t>
    </r>
    <r>
      <rPr>
        <sz val="12"/>
        <color theme="1"/>
        <rFont val="Calibri"/>
        <family val="2"/>
        <scheme val="minor"/>
      </rPr>
      <t xml:space="preserve">
*No contar con el personal capacitado a las necesidades de Telemedellín.
*No presentación de la calificación del personal de Planta.</t>
    </r>
  </si>
  <si>
    <t>* Sanciones legales
* Pérdidas Económicas
* Reprocesos</t>
  </si>
  <si>
    <t>*Claúsulas de confidencialidad.
*Plan de capacitación.
*Calificación oportuna del personal de planta y en los términos establecidos.</t>
  </si>
  <si>
    <t>Prevenir
Retener
Proteger</t>
  </si>
  <si>
    <t>Deserción e improductividad laboral</t>
  </si>
  <si>
    <t>* No contar con planes por programas y proyectos de bienestar acordes con las necesidades del Canal
* Falta de reconocimiento al personal.
* No cumplimento del plan de bienestar laboral</t>
  </si>
  <si>
    <t>* Pérdida económica por rotación de personal (Sobrecostos)
*Incapacidades</t>
  </si>
  <si>
    <t>*Plan de bienestar laboral.
*Espacios de sano esparcimiento (salario emocional)</t>
  </si>
  <si>
    <t>Intervención de entes de control</t>
  </si>
  <si>
    <t>- Ataques informáticos (Virus, malware, ramsonware)
- Falla de equipos
- Falla humana
- Catástrofes (inundación, incendio, terremoto, etc.)
- Incumplimientos de Políticas de TI
- Falla eléctrica
- Obsolescencia de equipos</t>
  </si>
  <si>
    <t>- Sanciones legales
- No prestación del servicio
- Perdida económica
- Perdida de imagen</t>
  </si>
  <si>
    <t>Transacciones y ajustes significativos a la información contable sin niveles de autorización definidos y parametrizados en el sistema de información.</t>
  </si>
  <si>
    <t xml:space="preserve">Información no confiable por inoportunidad y ausencia de conciliación periódica de saldos de caja (menores y general) y saldos de cartera de terceros </t>
  </si>
  <si>
    <t>Modificación de información no autorizada por accesos inadecuados para la creación, modificación y eliminación de proveedores y cuentas bancarias de terceros, órdenes de compra o servicios, facturas de proveedor, egresos y transferencia de pagos.</t>
  </si>
  <si>
    <t>Uso de efectivo de las cajas menores para gastos y/o compras no autorizadas por falta de políticas de manejo.</t>
  </si>
  <si>
    <t>Inoportunidad o falta de ejecución periódica de arqueos de caja</t>
  </si>
  <si>
    <t>Delegación y segregación de cajas menores, regulación del manejo de caja menor</t>
  </si>
  <si>
    <t>Implementación formato de causación, concilición y depuración</t>
  </si>
  <si>
    <t>Comité de Contratación, Plantilla de base de datos</t>
  </si>
  <si>
    <t>Ausencia de verificación, control manuales</t>
  </si>
  <si>
    <t>*Plan de vacantes. 
*Revisión de perfilamiento y claúsulas.
*Plan de capacitación del personal de planta.</t>
  </si>
  <si>
    <t>*Ejecución Plan de bienestar laboral. *Preparación para la encuesta de clima laboral.</t>
  </si>
  <si>
    <t>Realizar acciones tendientes a prevenir la ocurrencia del riesgo, tales como medidas de autocontrol de verificación de la información registrada</t>
  </si>
  <si>
    <t>Capacitación constante del personal jurídico que tiene a cargo los procesos.
Seguimiento a demandas en proceso.</t>
  </si>
  <si>
    <t>Cumplimiento y conformidad</t>
  </si>
  <si>
    <t>Información</t>
  </si>
  <si>
    <t>Agencia TM</t>
  </si>
  <si>
    <t>Secretaría General</t>
  </si>
  <si>
    <t>Contenidos y distribución</t>
  </si>
  <si>
    <t>Vestuario</t>
  </si>
  <si>
    <t>Relaciones Corporativas</t>
  </si>
  <si>
    <t>*Aprovechamiento de los funcionarios de sus labores para beneficiarse de canjes y negociaciones.</t>
  </si>
  <si>
    <t>Mercadeo</t>
  </si>
  <si>
    <t>Impacto</t>
  </si>
  <si>
    <t>Custodia de la información, medios digitales</t>
  </si>
  <si>
    <t>Verificación fisica, control de inventarios, implementación de planillas</t>
  </si>
  <si>
    <t>* Sanciones legales.
* Pérdidas Económicas.
* Procesos disciplinarios y administrativos.</t>
  </si>
  <si>
    <t>Fraude por manejo incorrecto de los contratos Demandas y/o sanciones por incumplimientos legales o normativos.</t>
  </si>
  <si>
    <t>Rechazo de contenidos por parte de los clientes</t>
  </si>
  <si>
    <t>*Definición inadecuada de entradas, actividades y salidas.
*Definición inadecuada de secuencia lógica de actividades.
*Desconocimiento de acuerdos de servicio.
*Inadecuado seguimiento al proceso.</t>
  </si>
  <si>
    <t>Zona de riesgo alta</t>
  </si>
  <si>
    <t>Prevenir
Proteger
Transferir</t>
  </si>
  <si>
    <t xml:space="preserve">Asignación de productor
Cotización de programa
Solicitud por correo con requerimientos técnicos
Seguimiento a la utilización del recurso
Planeación previa de asignación recursos
Manejo de crisis posterior a incumplimiento
Generación de centro de costos </t>
  </si>
  <si>
    <t>Baja 1 nivel de Probabilidad e impacto</t>
  </si>
  <si>
    <t>Actuar de manera oportuna con los recursos con que cuenta el canal, para poder atender los requerimientos del cliente y no afectar la buena imagen del canal.</t>
  </si>
  <si>
    <t>Activos improductivos</t>
  </si>
  <si>
    <t>Plan de adquisiciones
Inventario del almacén de suministros
Comité de contratación</t>
  </si>
  <si>
    <t>No hay desplazamiento</t>
  </si>
  <si>
    <t>Actualizar procedimiento y evaluación por comité de sostenibilidad</t>
  </si>
  <si>
    <t>Zona de riesgo extrema</t>
  </si>
  <si>
    <t>Prevenir
Proteger
Transferir
Eliminar</t>
  </si>
  <si>
    <t>Información contable con limitaciones a nivel de subcuenta, terceros, transacciones y detalle.</t>
  </si>
  <si>
    <t>Zona de riesgo moderada</t>
  </si>
  <si>
    <t>Incopsistencia en los estados financieros, 
Intervención de entes de control</t>
  </si>
  <si>
    <t>Zona de riesgo baja</t>
  </si>
  <si>
    <t>Aceptar</t>
  </si>
  <si>
    <t>FInanciero</t>
  </si>
  <si>
    <t>Transacciones bancarias y de caja no autorizadas,
realizadas por funcionarios con inadecuada
segregación de funciones.</t>
  </si>
  <si>
    <t>Manjo dual de plataformas</t>
  </si>
  <si>
    <t>Insignificante</t>
  </si>
  <si>
    <t>Publicaciòn de estados financieros acorde a la normatividad</t>
  </si>
  <si>
    <t>Plan Anual de caja</t>
  </si>
  <si>
    <t>Contabilidad, Presupuesto, Tesorería</t>
  </si>
  <si>
    <t>Asugurabilidad permanente</t>
  </si>
  <si>
    <t>Cociliación periodica,  ajustes contables</t>
  </si>
  <si>
    <t>Sofware parametrizado, control y seguimiento a contratos y compras, conciliaciones</t>
  </si>
  <si>
    <t>Sofware parametrizado, control y seguimiento y conciliaciones</t>
  </si>
  <si>
    <t>Reintegro de fondos fijos sin la aprobación y/o causación contable previa de la legalización e inexistencia de la misma.</t>
  </si>
  <si>
    <t>Creación, modificación y ajustes de información por personal no autorizado, por accesos y controles de edición al sistema de información sin monitoreo</t>
  </si>
  <si>
    <t>Limitación de permisos de usuarios, control de acceso y claves</t>
  </si>
  <si>
    <t>Falta de integridad entre la información registrada en el sistema y/o módulo de activos fijos con la información financiera y/o módulo contable</t>
  </si>
  <si>
    <t>Administración de bienes y servicios, Contabilidad</t>
  </si>
  <si>
    <t>Deterioro y/o reducción de vida útil de activos fijos por ausencia de procedimientos de mantenimiento</t>
  </si>
  <si>
    <t xml:space="preserve">Contratos de manenimiento preventico y correctivo </t>
  </si>
  <si>
    <t>Verificación de activos, actas de baja</t>
  </si>
  <si>
    <t>Bajas de inventario y/o ajustes no justificados y/o autorizados</t>
  </si>
  <si>
    <t>Conteo fisicao de inventario, monitoreo de activos</t>
  </si>
  <si>
    <t xml:space="preserve">Politicas contables </t>
  </si>
  <si>
    <t>Integración de modulos, conciliación periodica</t>
  </si>
  <si>
    <t>Porcenjes de ejecución bajos, auscencia de recursos para planes y proyectos</t>
  </si>
  <si>
    <t>Falta de control por parte de los responsables de la contratación</t>
  </si>
  <si>
    <t>No ejeccuión del Plan Institucional, deficit,  intervención de entes de control</t>
  </si>
  <si>
    <t xml:space="preserve">Activos fijos no reconocidos en los estados financieros y sin trazabilidad de compra ni ubicación física.
</t>
  </si>
  <si>
    <t>Compra y/o adquisición de activos fijos no autorizados y/o no corresponden al plan de adquisiciones autorizado por el máximo órgano de la compañía.</t>
  </si>
  <si>
    <t>Compras no autorizadas con las tarjetas de crédito corporativas por ausencia de un lineamiento corporativo</t>
  </si>
  <si>
    <t>Compras por montos que sobrepasan el límite de costo autorizado, para cada tipo de compra.</t>
  </si>
  <si>
    <t>Creación, modificación y eliminación de documentos contables sin los documentos soportes y autorizaciones requeridas.</t>
  </si>
  <si>
    <t>Derechos y obligaciones no reconocidas y/o inexactas, sin documentos soportes y/o fuera del periodo contable.</t>
  </si>
  <si>
    <t>Deterioro de activos fijos no reconocido y/o con errores en el valor y en el periodo identificado financieramente.</t>
  </si>
  <si>
    <t xml:space="preserve">Documentos contables sin trazabilidad en el sistema de información (consecutivo, log de auditoría y fecha) </t>
  </si>
  <si>
    <t>Documentos de gasto no idóneos, adulterados, copias y/o sin las características de forma y legales requeridas para aceptar el gasto</t>
  </si>
  <si>
    <t>El costo y/o valor del activo dado de baja es calculado de manera inadecuada y/o no es registrado en la información financiera.</t>
  </si>
  <si>
    <t>Erogaciones de dinero y/o uso de efectivo para compras sin soportes adecuados (facturas, recibos provisionales) y/o autorizaciones</t>
  </si>
  <si>
    <t xml:space="preserve">Erogaciones de dinero y/o uso de efectivo sin evidencia de recibido por el beneficiario y/o no soportados. </t>
  </si>
  <si>
    <t>Inadecuada clasificación y/o codificación del activo fijo y definición de su vida útil por ausencia de políticas contables</t>
  </si>
  <si>
    <t>Inadecuado reconocimiento y/o parametrización de depreciaciones, amortización, provisión y agotamiento</t>
  </si>
  <si>
    <t>Incumplimientos de los principios contables por inexistencia de políticas contables de acuerdo con los requisitos locales.</t>
  </si>
  <si>
    <t>Información financiera no confiable por activos fijos obsoletos y/o en mal estado no identificados.</t>
  </si>
  <si>
    <t xml:space="preserve">Información financiera no confiable por ausencia de conciliación periódica de módulos
</t>
  </si>
  <si>
    <t xml:space="preserve">Información financiera no confiable por falta de oportunidad en el reporte de legalizaciones (gastos o erogaciones). </t>
  </si>
  <si>
    <t>Información financiera no confiable por inoportunidad en el control y falta de conciliación de gastos generados con las tarjetas de crédito corporativas</t>
  </si>
  <si>
    <t>Información no confiable por ausencia de un procedimiento periódico de toma física de activos</t>
  </si>
  <si>
    <t>Información no confiable por ausencia de procedimientos de conciliación entre el módulo y/o sistema de activos fijos y la información financiera</t>
  </si>
  <si>
    <t>Informes financieros inexactos por depreciaciones no reconocidas en el periodo que corresponde e información inexacta por cálculos de depreciación incorrectos</t>
  </si>
  <si>
    <t>La información financiera no corresponde a la información registrada en los libros contables y auxiliares, ni a las decisiones registradas en las actas de las reuniones de los máximos órganos de la compañía.</t>
  </si>
  <si>
    <t>Las causaciones contables no cuentan con una trazabilidad de documentos por medio de transacciones definidas para cada operación.</t>
  </si>
  <si>
    <t xml:space="preserve">Las transacciones y ajustes contables se registran en periodos incorrectos. </t>
  </si>
  <si>
    <t>Legalizaciones sin la completitud de la información requerida y/o detalle de conceptos y autorizaciones por ausencia de políticas.</t>
  </si>
  <si>
    <t>Los informes financieros de cierre de año no se presentan y divulgan correctamente.</t>
  </si>
  <si>
    <t>Modificaciones no autorizadas de los archivos de cargue de pagos en el portal bancario al no tener definidos controles de protección contra la edición de datos.</t>
  </si>
  <si>
    <t>Modificaciones no autorizadas de los registros por accesos inadecuados para crear, modificar y eliminar recibos de caja, notas contables y consignaciones, documentos presupuestales y de tesorerìa</t>
  </si>
  <si>
    <t>Modificaciones y accesos no autorizados a hojas de cálculo que soportan datos y registros contables.</t>
  </si>
  <si>
    <t>Pagos o transacciones a proveedores ficticios y no autorizados y/o sin documentación idónea de soportes.</t>
  </si>
  <si>
    <t>Pérdida de activos fijos y/o ausencia de trazabilidad al no contar con identificación y ubicación física</t>
  </si>
  <si>
    <t xml:space="preserve">Pérdida de activos financieros por ausencia de garantías de seguros
</t>
  </si>
  <si>
    <t>Pérdida de dinero por entrega del efectivo al funcionario responsable, sin controles de seguridad</t>
  </si>
  <si>
    <t>Políticas de recaudo y de pagos no alineadas a las disposiones de contabilidad y presupuesto</t>
  </si>
  <si>
    <t>Proyección de flujo de caja anual y mensual con desviaciones significativas, por no considerar la totalidad de los criterios requeridos.</t>
  </si>
  <si>
    <t>Registros de recaudo sin trazabilidad y control (recibosde caja, notas contables y consignaciones)</t>
  </si>
  <si>
    <t>Saldos de cajas menores sin conciliación y/o con diferencias no justificadas.</t>
  </si>
  <si>
    <t>Salidas de dinero no autorizadas y/o recaudos ficticios sin identificación, por ausencia, inoportunidad y errores en la elaboración de conciliaciones bancarias</t>
  </si>
  <si>
    <t>Sanciones contables, legales y tributarias por inadecuada causación de hechos económicos o informaciòn inexacta</t>
  </si>
  <si>
    <t>Sanciones por incumplimientos legales/regulaciones en el proceso de adquisición y/o transacciones de activos.</t>
  </si>
  <si>
    <t>OBSERVACIONES</t>
  </si>
  <si>
    <t>Políticas que persiguen intereses individuales y no colectivos.</t>
  </si>
  <si>
    <t xml:space="preserve">No inclusión del canal por el gobierno central en las dinámicas de planificación y control del municipio
</t>
  </si>
  <si>
    <t>Pérdidas económicas
Pérdida de clientes
Afectaciones a la imagen</t>
  </si>
  <si>
    <t>Manuales de Funciones y responsabilidades claramente definidos</t>
  </si>
  <si>
    <t>Capacitación Interna
Comités Internos
Validación de políticas por diferentes directivos
Aplicación del procedimiento de control disciplinario interno en los casos que ocurra</t>
  </si>
  <si>
    <t>Gerente</t>
  </si>
  <si>
    <t>Usufructo o aprovechamiento de los contenidos y videoteca propiedad del canal</t>
  </si>
  <si>
    <t>Bajo sentido de pertenencia
Fallas en la documentación formal de responsabilidades
Poca cultura de la información y la formalidad
Inexistencia de controles de las responsabilidades
No aplicación de control de responsabilidades
Gestión ineficaz de sanciones</t>
  </si>
  <si>
    <t xml:space="preserve">
Sanciones
Pérdidas económicas
Afectaciones a la imagen</t>
  </si>
  <si>
    <t>Responsables de videoteca
Registros de entrada y salida de productos de videoteca
Cláusula de propiedad asociada a los contratos
Mosca de marca de canal
Claqueta de identificación de programas</t>
  </si>
  <si>
    <t>Formalización de cláusulas de propiedad en todos los contratos.
Definición de perfiles en producciones críticas
Lista de chequeo de regulaciones a revisar.</t>
  </si>
  <si>
    <t>Director de Programación</t>
  </si>
  <si>
    <t>Vinculación de Proveedores que no cumplen con las normas establecidas por la organización y/o que desarrollan prácticas en contra de la ética</t>
  </si>
  <si>
    <t>Desconocimiento de las responsabilidades en la gestión
No aplicación de control de responsabilidades
Ineficacia en la ejecución de actividades planificadas</t>
  </si>
  <si>
    <t>Indemnizaciones
Sanciones
Pérdidas económicas
Pérdida de clientes
Mala calidad
Afectaciones a la imagen</t>
  </si>
  <si>
    <t>Revisión de documentos que se entregan en procesos de selección
Verificación del estado del proveedor o contratista en entes de control
Certificado de inhabilidades e incompatibilidades</t>
  </si>
  <si>
    <t>Formalizar requerimiento de inhabilidades e incompatibilidades
Revisión aleatoria del cumplimiento del pago de aportes de la seguridad social</t>
  </si>
  <si>
    <t>Secretaria General</t>
  </si>
  <si>
    <t>Información maquillada</t>
  </si>
  <si>
    <t>Insuficiente idoneidad de los medios de soporte (físico o digital)
Fallas en la documentación formal de responsabilidades
No aplicación de control de responsabilidades
No documentación de mecanismos de seguimiento
Gestión ineficaz de sanciones</t>
  </si>
  <si>
    <t xml:space="preserve">
Sanciones
Pérdidas económicas</t>
  </si>
  <si>
    <t>Informe de operaciones recíprocas
Auditorías financieras
Informes de estados financieros a la junta directiva</t>
  </si>
  <si>
    <t>Revisoría fiscal externa</t>
  </si>
  <si>
    <t>Robo de campañas</t>
  </si>
  <si>
    <t>Definición inadecuada de actividades del proceso para el logro de objetivos
Bajo nivel de formalización en la definición de políticas (documentada)
Inexistencia de un plan de trabajo para gestionar el proceso
Inexistencia de indicadores para la gestión y los resultados
Desonocimiento del impacto de la interacción entre procesos clientes y proveedores
Inadecuado monitoreo de la satisfacción del cliente del proceso</t>
  </si>
  <si>
    <t>Indemnizaciones
Sanciones
Afectaciones a la imagen</t>
  </si>
  <si>
    <t>Procedimientos de aceptación de producto en los contratos.</t>
  </si>
  <si>
    <t>Aplicación del procedimiento de control disciplinario interno en los casos que ocurra
Optimización de procedimientos de aceptación de producto en los contratos</t>
  </si>
  <si>
    <t>Directora de Agencia y Central de Medios</t>
  </si>
  <si>
    <t>Estudios Previos y/o Pliegos de condiciones direccionados a favorecer un proponente específico.
Exigencia de requisitos e insumos técnicos que restrinjan la pluralidad de oferentes.
Desconocimiento u omisión de la normatividad, para beneficiar a un oferente.</t>
  </si>
  <si>
    <t>Contratación dirijida</t>
  </si>
  <si>
    <t>Pérdidas económicas
Sanciones
Afectaciones a la imagen</t>
  </si>
  <si>
    <t>Contratación de personal</t>
  </si>
  <si>
    <t>Pérdidas económicas
Afectaciones a la imagen</t>
  </si>
  <si>
    <t>Comité de contratación.
Supervisión y seguimiento Contrato empresa servicios temporales</t>
  </si>
  <si>
    <t>Emisión de contenidos o pautas sin cumplimiento de requisitos</t>
  </si>
  <si>
    <t>Pauta publicitaria sin el cumplimiento de requisitos.
Cobertura mediática, sesgo editorial sin aprobación comercial.</t>
  </si>
  <si>
    <t>Manual de contratación
Comité de contratación.
Procedimientos de contratación</t>
  </si>
  <si>
    <t>Procedimientos de comercialización, y emisión de contenidos comerciales</t>
  </si>
  <si>
    <t>Aplicación del procedimiento de control disciplinario interno en los casos que ocurra
Optimización de procedimientos de contratación</t>
  </si>
  <si>
    <t>Secreatario General</t>
  </si>
  <si>
    <t>Auditorias Internas.
Seguimiento a ventas y productos comercializados.</t>
  </si>
  <si>
    <t>Clientelismo en contratación de personal.
Contratación de personal sin cumplir el perfil requerido.</t>
  </si>
  <si>
    <t>Evaluación de ingresos de personal en el comité de contratación.
Diligenciamiento de formulario de ingreso de nuevo personal por la empresa temporal</t>
  </si>
  <si>
    <t>Dirección de Contenidos y Distribución</t>
  </si>
  <si>
    <t>Dirección de producción</t>
  </si>
  <si>
    <t>Dirección técnica</t>
  </si>
  <si>
    <t>Dirección administrativa y financiera</t>
  </si>
  <si>
    <t>Dirección Agencia Tm</t>
  </si>
  <si>
    <t>Dirección de Relaciones Corporativas</t>
  </si>
  <si>
    <t>Gerente
Dirección de Planeación</t>
  </si>
  <si>
    <t>Jefatura de Gestión Humana</t>
  </si>
  <si>
    <t>Secretaria general</t>
  </si>
  <si>
    <t>Tesoreria</t>
  </si>
  <si>
    <t>Fraude - Corrupción</t>
  </si>
  <si>
    <t>Capacitación, apoyo tecnico y actualizar procedimiento</t>
  </si>
  <si>
    <t>Inoportunidad en el registro y autorización de compras de las tarjetas de crédito corporativas, por legalizaciones incompletas e inoportunas.</t>
  </si>
  <si>
    <t>Partidas conciliatorias no identificadas por errores en la ejecución y depuración de la conciliación bancaria, así como fuentes y/o bases de información incorrecta.</t>
  </si>
  <si>
    <t>*Sobre o subocupación de la  producción por no considerar la planeación de la capacidad operativa
*Incumplimiento de la programación de producción por ausencia de operarios no considerada en la planeación
(Vacaciones, capacitaciones, turnos, capacidad de personal), inadecuada definición de personal fijo y temporal.
*Incumplimientos y sobrecostos por cambios de programas de producción no autorizados.
*Modificación de datos sensibles en la producción  *Modificación de información no autorizada por inadecuada segregación de funciones o falta de conocimiento</t>
  </si>
  <si>
    <t>*Cuadro de programación semanal para distribución del personal y equipos de acuerdo a los requerimientos diarios.
*Programación diaria del personal por medio la plataforma “CONTROL DE ACCESO PERSONAL DE PRODUCCIÓN, Formato CÓDIGO:FT-GH-NO-01
*Grupo primario
*Formato de cargos críticos con reemplazos definidos 
*Cotización con especificaciones definidas de recursos técnicos y humanos contratados 
*Control de visita técnica, formato “CÓDIGO: FT-GO-PD-04, VERSIÓN: 05”
Informar a la dirección de programación posibles inconvenientes para la toma de decisiones oportuna</t>
  </si>
  <si>
    <t>*Imagen publicitaria no distintiva, sin definición de un manual de marca, piezas y signos de imagen y no autorizado por el máximo nivel de la organización.
*Noticias o comentarios negativos sobre el Canal que se generen en otros medios de comunicación, redes sociales, rumor generalizado.
*Campañas de posicionamiento de imagen mal estructuradas.
*Falta de un plan de actividades de comunicación externa.
*Legalización de actividades de publicidad no justificadas y/o definidas en la planeación, sin autorización y sin soportes e informes de ejecución.</t>
  </si>
  <si>
    <t>En los estudios previos de cada contrato se especifican las obligaciones, responsabilidades de cada una de las partes, así como modalidades de pago. Posteriornemte en los informes de supervisión se verifica el cumplimiento de cada una de las obligaciones.</t>
  </si>
  <si>
    <t>La plataforma "Solicitud de Recursos de Producción" permite compartir a todas las partes involucradas un requerimiento puntual, por ejemplo: programación de personal, necesidad de transporte, alimentación, requerimientos técnicos, entre otros.</t>
  </si>
  <si>
    <t>Con el drive de programación semanal compartido con todas las áreas de interés, se pueden identificar días críticos en los cuales hay que tomar medidas para poder cumplir con los compromisos. La plataforma de solicitud de recursos de producción permite tener la trazabilidad de los recursos asignados.</t>
  </si>
  <si>
    <t>La responsable de la videoteca hace un barrido de los nuevos contenidos, generando las alertas y poniendo al tanto a la dirección de contenidos. Verifica el estado de las claquetas y el estado del servidor de Minutaje.</t>
  </si>
  <si>
    <t>Durante la presente vigencia se han tomado decisiones en torno al funcionamiento del equipo comercial tales como: 
- Contratos de ejecutivos comerciales con salarios establecidos, sin bonificaciones por ventas 
- Centralización de la oferta comercializar, tarifas y montos de productos y servicios iguales independiente del cliente 
- Revisión de tarifas y estudios de mercados para contar con tarifas que beneficien la labor comercial del canal y no del vendedor en particular</t>
  </si>
  <si>
    <t>N/A</t>
  </si>
  <si>
    <t xml:space="preserve">Es un riesgo inminente y se entiende mayor al terminar la administración pasada, la poca confianza y la imagen desfavorable del canal además del periodo estabilización y nuevo mandato hizo que durante el primer semestre las ventas bajaran, no obstante el nuevo plan de gestión comercial refleja para los meses de julio y agosto un incremento en el alquiler de los espacios además del desarrollo de una linea de expriencias en donde se genera beneficios economicos para el canal por una solución más completa a las necesidades de los clientes  </t>
  </si>
  <si>
    <t xml:space="preserve">Se expone la información relacionadas a la disminución de las ventas por alquiler de espacios y el bajo cumplimiento de esta meta comercial prespuestal en el primer semestre del año </t>
  </si>
  <si>
    <t xml:space="preserve">30 de junio de 2024 </t>
  </si>
  <si>
    <t xml:space="preserve">Riesgo materializado, con acciones comerciales y gestión para aumentar las ventas y generar el cumplimiento de la meta prepsuestal a 2024 </t>
  </si>
  <si>
    <t xml:space="preserve">En mayo de 2024 se genera un nuevo plan de acción con definiciones de unidades de negocios y se desarrollan estrategias comerciales para cada uno de los segmentos, no todas las líneas comerciales presentan en el mismo comportamiento, pese a esto se evidencia no sólo aumento de clientes sino de nuevos clientes privados para la oferta </t>
  </si>
  <si>
    <t>Riesgo sin materializar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</si>
</sst>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2"/>
      <color theme="1"/>
      <name val="Calibri"/>
      <family val="2"/>
      <scheme val="minor"/>
    </font>
    <font>
      <b/>
      <sz val="12"/>
      <color theme="1"/>
      <name val="Calibri"/>
      <family val="2"/>
      <scheme val="minor"/>
    </font>
    <font>
      <b/>
      <sz val="11"/>
      <color theme="1"/>
      <name val="Arial"/>
      <family val="2"/>
      <charset val="204"/>
    </font>
    <font>
      <b/>
      <sz val="10"/>
      <name val="Arial"/>
      <family val="2"/>
      <charset val="204"/>
    </font>
    <font>
      <b/>
      <sz val="11"/>
      <color rgb="FF000000"/>
      <name val="Arial"/>
      <family val="2"/>
      <charset val="204"/>
    </font>
    <font>
      <b/>
      <i/>
      <u/>
      <sz val="11"/>
      <color rgb="FF000000"/>
      <name val="Arial"/>
      <family val="2"/>
      <charset val="204"/>
    </font>
    <font>
      <sz val="11"/>
      <color theme="1"/>
      <name val="Arial"/>
      <family val="2"/>
      <charset val="204"/>
    </font>
    <font>
      <sz val="11"/>
      <color rgb="FF000000"/>
      <name val="Arial"/>
      <family val="2"/>
      <charset val="204"/>
    </font>
    <font>
      <sz val="11"/>
      <color theme="1"/>
      <name val="Arial"/>
      <family val="2"/>
    </font>
    <font>
      <sz val="12"/>
      <name val="Calibri"/>
      <family val="2"/>
      <scheme val="minor"/>
    </font>
    <font>
      <b/>
      <i/>
      <u/>
      <sz val="12"/>
      <color theme="1"/>
      <name val="Calibri"/>
      <family val="2"/>
      <scheme val="minor"/>
    </font>
    <font>
      <b/>
      <i/>
      <u/>
      <sz val="12"/>
      <color theme="1"/>
      <name val="Arial"/>
      <family val="2"/>
    </font>
    <font>
      <sz val="11"/>
      <name val="Arial"/>
      <family val="2"/>
      <charset val="204"/>
    </font>
    <font>
      <b/>
      <sz val="11"/>
      <color rgb="FF000000"/>
      <name val="Arial"/>
      <family val="2"/>
    </font>
  </fonts>
  <fills count="8">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tint="-0.249977111117893"/>
        <bgColor rgb="FF000000"/>
      </patternFill>
    </fill>
    <fill>
      <patternFill patternType="solid">
        <fgColor theme="0"/>
        <bgColor rgb="FF000000"/>
      </patternFill>
    </fill>
    <fill>
      <patternFill patternType="solid">
        <fgColor theme="9" tint="0.79998168889431442"/>
        <bgColor indexed="64"/>
      </patternFill>
    </fill>
    <fill>
      <patternFill patternType="solid">
        <fgColor theme="6" tint="0.59999389629810485"/>
        <bgColor indexed="64"/>
      </patternFill>
    </fill>
  </fills>
  <borders count="9">
    <border>
      <left/>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52">
    <xf numFmtId="0" fontId="0" fillId="0" borderId="0" xfId="0"/>
    <xf numFmtId="0" fontId="2" fillId="2"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 fillId="2" borderId="6"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2" fillId="2" borderId="6" xfId="0" applyFont="1" applyFill="1" applyBorder="1" applyAlignment="1">
      <alignment vertical="center" wrapText="1"/>
    </xf>
    <xf numFmtId="0" fontId="6" fillId="0" borderId="6" xfId="0" applyFont="1" applyBorder="1" applyAlignment="1">
      <alignment vertical="center" wrapText="1"/>
    </xf>
    <xf numFmtId="0" fontId="7" fillId="0" borderId="6" xfId="0" applyFont="1" applyBorder="1" applyAlignment="1" applyProtection="1">
      <alignment horizontal="justify" vertical="center" wrapText="1"/>
      <protection locked="0"/>
    </xf>
    <xf numFmtId="0" fontId="4" fillId="0" borderId="6" xfId="0" applyFont="1" applyBorder="1" applyAlignment="1" applyProtection="1">
      <alignment horizontal="justify" vertical="center" wrapText="1"/>
      <protection locked="0"/>
    </xf>
    <xf numFmtId="0" fontId="7" fillId="5" borderId="6" xfId="0" applyFont="1" applyFill="1" applyBorder="1" applyAlignment="1" applyProtection="1">
      <alignment horizontal="left" vertical="center" wrapText="1"/>
      <protection locked="0"/>
    </xf>
    <xf numFmtId="0" fontId="6" fillId="0" borderId="6" xfId="0" applyFont="1" applyBorder="1" applyAlignment="1">
      <alignment horizontal="justify" vertical="center" wrapText="1"/>
    </xf>
    <xf numFmtId="14" fontId="6" fillId="0" borderId="6" xfId="0" applyNumberFormat="1" applyFont="1" applyBorder="1" applyAlignment="1">
      <alignment horizontal="justify" vertical="center" wrapText="1"/>
    </xf>
    <xf numFmtId="0" fontId="10" fillId="0" borderId="0" xfId="0" applyFont="1"/>
    <xf numFmtId="0" fontId="11" fillId="0" borderId="6" xfId="0" applyFont="1" applyBorder="1" applyAlignment="1">
      <alignment horizontal="left" vertical="center" wrapText="1"/>
    </xf>
    <xf numFmtId="0" fontId="0" fillId="0" borderId="0" xfId="0" applyFill="1"/>
    <xf numFmtId="0" fontId="10" fillId="0" borderId="0" xfId="0" applyFont="1" applyFill="1"/>
    <xf numFmtId="0" fontId="6" fillId="6" borderId="6" xfId="0" applyFont="1" applyFill="1" applyBorder="1" applyAlignment="1">
      <alignment horizontal="justify" vertical="center" wrapText="1"/>
    </xf>
    <xf numFmtId="0" fontId="8" fillId="6" borderId="6" xfId="0" applyFont="1" applyFill="1" applyBorder="1" applyAlignment="1">
      <alignment horizontal="center" vertical="center"/>
    </xf>
    <xf numFmtId="14" fontId="6" fillId="6" borderId="6" xfId="0" applyNumberFormat="1" applyFont="1" applyFill="1" applyBorder="1" applyAlignment="1">
      <alignment horizontal="justify" vertical="center" wrapText="1"/>
    </xf>
    <xf numFmtId="0" fontId="5" fillId="0" borderId="6" xfId="0" applyFont="1" applyBorder="1" applyAlignment="1">
      <alignment vertical="center" wrapText="1"/>
    </xf>
    <xf numFmtId="0" fontId="6" fillId="7" borderId="6" xfId="0" applyFont="1" applyFill="1" applyBorder="1" applyAlignment="1">
      <alignment vertical="center" wrapText="1"/>
    </xf>
    <xf numFmtId="0" fontId="6" fillId="7" borderId="6" xfId="0" applyFont="1" applyFill="1" applyBorder="1" applyAlignment="1">
      <alignment horizontal="center" vertical="center" wrapText="1"/>
    </xf>
    <xf numFmtId="0" fontId="7" fillId="0" borderId="6" xfId="0" applyFont="1" applyBorder="1" applyAlignment="1">
      <alignment vertical="center" wrapText="1"/>
    </xf>
    <xf numFmtId="16" fontId="7" fillId="0" borderId="6" xfId="0" applyNumberFormat="1" applyFont="1" applyBorder="1" applyAlignment="1">
      <alignment horizontal="center" vertical="center" wrapText="1"/>
    </xf>
    <xf numFmtId="16" fontId="7" fillId="0" borderId="6" xfId="0" applyNumberFormat="1" applyFont="1" applyBorder="1" applyAlignment="1">
      <alignment vertical="center" wrapText="1"/>
    </xf>
    <xf numFmtId="0" fontId="13" fillId="0" borderId="6" xfId="0" applyFont="1" applyBorder="1" applyAlignment="1">
      <alignment vertical="center" wrapText="1"/>
    </xf>
    <xf numFmtId="0" fontId="5" fillId="0" borderId="7" xfId="0" applyFont="1" applyBorder="1" applyAlignment="1">
      <alignment vertical="center" wrapText="1"/>
    </xf>
    <xf numFmtId="0" fontId="6" fillId="0" borderId="8" xfId="0" applyFont="1" applyBorder="1" applyAlignment="1">
      <alignment vertical="center" wrapText="1"/>
    </xf>
    <xf numFmtId="0" fontId="6" fillId="0" borderId="6" xfId="0" applyFont="1" applyFill="1" applyBorder="1" applyAlignment="1">
      <alignment vertical="center" wrapText="1"/>
    </xf>
    <xf numFmtId="0" fontId="5" fillId="0" borderId="7" xfId="0" applyFont="1" applyFill="1" applyBorder="1" applyAlignment="1">
      <alignment vertical="center" wrapText="1"/>
    </xf>
    <xf numFmtId="0" fontId="8" fillId="6" borderId="6" xfId="0" applyFont="1" applyFill="1" applyBorder="1" applyAlignment="1">
      <alignment horizontal="center" vertical="center" wrapText="1"/>
    </xf>
    <xf numFmtId="0" fontId="12" fillId="0" borderId="6" xfId="0" applyFont="1" applyBorder="1" applyAlignment="1">
      <alignment horizontal="left" vertical="center" wrapText="1"/>
    </xf>
    <xf numFmtId="0" fontId="12" fillId="0" borderId="6" xfId="0" applyFont="1" applyBorder="1" applyAlignment="1">
      <alignment vertical="center" wrapText="1"/>
    </xf>
    <xf numFmtId="0" fontId="6" fillId="0" borderId="7" xfId="0" applyFont="1" applyBorder="1" applyAlignment="1">
      <alignment vertical="center" wrapText="1"/>
    </xf>
    <xf numFmtId="0" fontId="6" fillId="0" borderId="7" xfId="0" applyFont="1" applyFill="1" applyBorder="1" applyAlignment="1">
      <alignment vertical="center" wrapText="1"/>
    </xf>
    <xf numFmtId="0" fontId="0" fillId="0" borderId="6" xfId="0" applyBorder="1"/>
    <xf numFmtId="0" fontId="6" fillId="0" borderId="0" xfId="0" applyFont="1" applyBorder="1" applyAlignment="1">
      <alignment horizontal="justify" vertical="center" wrapText="1"/>
    </xf>
    <xf numFmtId="0" fontId="6" fillId="0" borderId="6" xfId="0" applyFont="1" applyFill="1" applyBorder="1" applyAlignment="1">
      <alignment horizontal="center" vertical="center" wrapText="1"/>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1" fillId="2" borderId="1" xfId="0" applyFont="1" applyFill="1" applyBorder="1" applyAlignment="1">
      <alignment horizontal="center"/>
    </xf>
    <xf numFmtId="0" fontId="1" fillId="2" borderId="2" xfId="0" applyFont="1" applyFill="1" applyBorder="1" applyAlignment="1">
      <alignment horizont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3" borderId="5"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5" xfId="0" applyFont="1" applyFill="1" applyBorder="1" applyAlignment="1" applyProtection="1">
      <alignment horizontal="center" vertical="center" wrapText="1"/>
      <protection locked="0"/>
    </xf>
    <xf numFmtId="0" fontId="6" fillId="6" borderId="6" xfId="0" applyFont="1" applyFill="1" applyBorder="1" applyAlignment="1">
      <alignment horizontal="center" vertical="center" wrapText="1"/>
    </xf>
    <xf numFmtId="14" fontId="6" fillId="6" borderId="6" xfId="0" applyNumberFormat="1" applyFont="1" applyFill="1" applyBorder="1" applyAlignment="1">
      <alignment horizontal="center" vertical="center" wrapText="1"/>
    </xf>
    <xf numFmtId="0" fontId="3" fillId="3" borderId="6" xfId="0" applyFont="1" applyFill="1" applyBorder="1" applyAlignment="1" applyProtection="1">
      <alignment horizontal="center" vertical="center" wrapText="1"/>
      <protection locked="0"/>
    </xf>
  </cellXfs>
  <cellStyles count="1">
    <cellStyle name="Normal" xfId="0" builtinId="0"/>
  </cellStyles>
  <dxfs count="140">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
      <font>
        <b val="0"/>
        <i val="0"/>
        <color auto="1"/>
      </font>
      <fill>
        <patternFill patternType="solid">
          <fgColor indexed="64"/>
          <bgColor rgb="FF92D050"/>
        </patternFill>
      </fill>
    </dxf>
    <dxf>
      <font>
        <color auto="1"/>
      </font>
      <fill>
        <patternFill patternType="solid">
          <fgColor indexed="64"/>
          <bgColor rgb="FFFFFF00"/>
        </patternFill>
      </fill>
    </dxf>
    <dxf>
      <font>
        <color auto="1"/>
      </font>
      <fill>
        <patternFill patternType="solid">
          <fgColor indexed="64"/>
          <bgColor theme="9" tint="-0.249977111117893"/>
        </patternFill>
      </fill>
    </dxf>
    <dxf>
      <font>
        <color auto="1"/>
      </font>
      <fill>
        <patternFill patternType="solid">
          <fgColor indexed="64"/>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7"/>
  <sheetViews>
    <sheetView tabSelected="1" zoomScale="70" zoomScaleNormal="70" workbookViewId="0">
      <pane xSplit="4" ySplit="2" topLeftCell="E3" activePane="bottomRight" state="frozen"/>
      <selection pane="topRight" activeCell="D1" sqref="D1"/>
      <selection pane="bottomLeft" activeCell="A3" sqref="A3"/>
      <selection pane="bottomRight" activeCell="H6" sqref="H6"/>
    </sheetView>
  </sheetViews>
  <sheetFormatPr baseColWidth="10" defaultRowHeight="15.75" zeroHeight="1" x14ac:dyDescent="0.25"/>
  <cols>
    <col min="1" max="1" width="16.375" style="14" customWidth="1"/>
    <col min="2" max="3" width="14.625" style="14" customWidth="1"/>
    <col min="4" max="4" width="51.5" style="15" customWidth="1"/>
    <col min="5" max="5" width="37.625" style="14" customWidth="1"/>
    <col min="6" max="6" width="19.625" style="14" customWidth="1"/>
    <col min="7" max="7" width="10.875" style="14" customWidth="1"/>
    <col min="8" max="8" width="11.875" style="14" customWidth="1"/>
    <col min="9" max="9" width="14.75" style="14" customWidth="1"/>
    <col min="10" max="10" width="13.625" style="14" customWidth="1"/>
    <col min="11" max="11" width="15.375" style="14" customWidth="1"/>
    <col min="12" max="12" width="24.125" style="14" customWidth="1"/>
    <col min="13" max="13" width="16.625" style="14" customWidth="1"/>
    <col min="14" max="20" width="10.875" style="14" customWidth="1"/>
    <col min="21" max="21" width="12.25" style="14" customWidth="1"/>
    <col min="22" max="26" width="11" style="14"/>
    <col min="27" max="27" width="39.625" style="14" customWidth="1"/>
    <col min="28" max="28" width="15.625" style="14" customWidth="1"/>
    <col min="29" max="29" width="11" style="14" customWidth="1"/>
    <col min="30" max="30" width="55.25" style="14" customWidth="1"/>
    <col min="31" max="31" width="18.25" style="14" customWidth="1"/>
    <col min="32" max="32" width="11" style="14" customWidth="1"/>
    <col min="33" max="33" width="48.375" style="14" customWidth="1"/>
    <col min="34" max="16384" width="11" style="14"/>
  </cols>
  <sheetData>
    <row r="1" spans="1:33" customFormat="1" ht="15" customHeight="1" x14ac:dyDescent="0.25">
      <c r="A1" s="40" t="s">
        <v>0</v>
      </c>
      <c r="B1" s="40"/>
      <c r="C1" s="40"/>
      <c r="D1" s="40"/>
      <c r="E1" s="40"/>
      <c r="F1" s="41"/>
      <c r="G1" s="42" t="s">
        <v>1</v>
      </c>
      <c r="H1" s="43"/>
      <c r="I1" s="43"/>
      <c r="J1" s="43"/>
      <c r="K1" s="44"/>
      <c r="L1" s="38" t="s">
        <v>2</v>
      </c>
      <c r="M1" s="39"/>
      <c r="N1" s="39"/>
      <c r="O1" s="39"/>
      <c r="P1" s="39"/>
      <c r="Q1" s="39"/>
      <c r="R1" s="39"/>
      <c r="S1" s="39"/>
      <c r="T1" s="39"/>
      <c r="U1" s="45"/>
      <c r="V1" s="46" t="s">
        <v>3</v>
      </c>
      <c r="W1" s="47"/>
      <c r="X1" s="47"/>
      <c r="Y1" s="47"/>
      <c r="Z1" s="48"/>
      <c r="AA1" s="38" t="s">
        <v>4</v>
      </c>
      <c r="AB1" s="39"/>
      <c r="AC1" s="39"/>
      <c r="AD1" s="45"/>
      <c r="AE1" s="51" t="s">
        <v>5</v>
      </c>
      <c r="AF1" s="51"/>
      <c r="AG1" s="51"/>
    </row>
    <row r="2" spans="1:33" customFormat="1" ht="105" customHeight="1" x14ac:dyDescent="0.25">
      <c r="A2" s="1" t="s">
        <v>6</v>
      </c>
      <c r="B2" s="2" t="s">
        <v>7</v>
      </c>
      <c r="C2" s="2" t="s">
        <v>8</v>
      </c>
      <c r="D2" s="3" t="s">
        <v>9</v>
      </c>
      <c r="E2" s="4" t="s">
        <v>10</v>
      </c>
      <c r="F2" s="4" t="s">
        <v>11</v>
      </c>
      <c r="G2" s="1" t="s">
        <v>12</v>
      </c>
      <c r="H2" s="1" t="s">
        <v>13</v>
      </c>
      <c r="I2" s="4" t="s">
        <v>1</v>
      </c>
      <c r="J2" s="1" t="s">
        <v>14</v>
      </c>
      <c r="K2" s="1" t="s">
        <v>15</v>
      </c>
      <c r="L2" s="1" t="s">
        <v>16</v>
      </c>
      <c r="M2" s="1" t="s">
        <v>17</v>
      </c>
      <c r="N2" s="1" t="s">
        <v>18</v>
      </c>
      <c r="O2" s="1" t="s">
        <v>19</v>
      </c>
      <c r="P2" s="1" t="s">
        <v>20</v>
      </c>
      <c r="Q2" s="1" t="s">
        <v>21</v>
      </c>
      <c r="R2" s="1" t="s">
        <v>22</v>
      </c>
      <c r="S2" s="1" t="s">
        <v>23</v>
      </c>
      <c r="T2" s="1" t="s">
        <v>24</v>
      </c>
      <c r="U2" s="1" t="s">
        <v>25</v>
      </c>
      <c r="V2" s="1" t="s">
        <v>12</v>
      </c>
      <c r="W2" s="1" t="s">
        <v>13</v>
      </c>
      <c r="X2" s="1" t="s">
        <v>1</v>
      </c>
      <c r="Y2" s="1" t="s">
        <v>14</v>
      </c>
      <c r="Z2" s="1" t="s">
        <v>15</v>
      </c>
      <c r="AA2" s="4" t="s">
        <v>26</v>
      </c>
      <c r="AB2" s="4" t="s">
        <v>27</v>
      </c>
      <c r="AC2" s="4" t="s">
        <v>28</v>
      </c>
      <c r="AD2" s="4" t="s">
        <v>29</v>
      </c>
      <c r="AE2" s="4" t="s">
        <v>30</v>
      </c>
      <c r="AF2" s="5" t="s">
        <v>31</v>
      </c>
      <c r="AG2" s="5" t="s">
        <v>342</v>
      </c>
    </row>
    <row r="3" spans="1:33" customFormat="1" ht="177.75" customHeight="1" x14ac:dyDescent="0.25">
      <c r="A3" s="6" t="s">
        <v>65</v>
      </c>
      <c r="B3" s="6" t="s">
        <v>245</v>
      </c>
      <c r="C3" s="6" t="s">
        <v>243</v>
      </c>
      <c r="D3" s="13" t="s">
        <v>84</v>
      </c>
      <c r="E3" s="7" t="s">
        <v>85</v>
      </c>
      <c r="F3" s="7" t="s">
        <v>86</v>
      </c>
      <c r="G3" s="8" t="s">
        <v>52</v>
      </c>
      <c r="H3" s="8" t="s">
        <v>69</v>
      </c>
      <c r="I3" s="8">
        <f t="shared" ref="I3:I13" si="0">(IF(H3="Insignificante",1.25,IF(H3="Menor",2.5,IF(H3="Moderado",5,IF(H3="Mayor",10,IF(H3="Catastrófico",20,0))))))*(IF(G3="Rara vez",1,IF(G3="Improbable",2,IF(G3="Posible",3,IF(G3="Probable",4,IF(G3="Casi seguro",5,0))))))</f>
        <v>30</v>
      </c>
      <c r="J3" s="8" t="str">
        <f t="shared" ref="J3:J13" si="1">IF(AND(I3&lt;4,I3&gt;1),"Zona de riesgo baja",IF(AND(I3&gt;4,I3&lt;8),"Zona de riesgo moderada",IF(AND(I3&gt;8,I3&lt;=20),"Zona de riesgo alta",IF(I3&gt;20,"Zona de riesgo extrema",0))))</f>
        <v>Zona de riesgo extrema</v>
      </c>
      <c r="K3" s="7" t="str">
        <f t="shared" ref="K3:K13" si="2">IF(J3="Zona de riesgo baja","Aceptar",IF(J3="Zona de riesgo moderada","Prevenir
Retener
Proteger",IF(J3="Zona de riesgo alta","Prevenir
Proteger
Transferir",IF(J3="Zona de riesgo extrema","Prevenir
Proteger
Transferir
Eliminar",0))))</f>
        <v>Prevenir
Proteger
Transferir
Eliminar</v>
      </c>
      <c r="L3" s="9" t="s">
        <v>87</v>
      </c>
      <c r="M3" s="6" t="s">
        <v>71</v>
      </c>
      <c r="N3" s="6" t="s">
        <v>42</v>
      </c>
      <c r="O3" s="6" t="s">
        <v>42</v>
      </c>
      <c r="P3" s="6" t="s">
        <v>43</v>
      </c>
      <c r="Q3" s="6" t="s">
        <v>42</v>
      </c>
      <c r="R3" s="6" t="s">
        <v>42</v>
      </c>
      <c r="S3" s="6" t="s">
        <v>42</v>
      </c>
      <c r="T3" s="6">
        <f t="shared" ref="T3:T13" si="3">IF(N3="SI",15,0)+IF(O3="SI",5,0)+IF(Q3="SI",15,0)+IF(R3="SI",10,0)+IF(S3="SI",30,0)+IF(P3="Automático",25,IF(P3="Manual",15,0))</f>
        <v>90</v>
      </c>
      <c r="U3" s="37" t="str">
        <f t="shared" ref="U3:U13" si="4">IF(T3&lt;50,"No hay desplazamiento",IF(T3&gt;76,CONCATENATE("Baja 2 niveles de ",M3),CONCATENATE("Baja 1 nivel de ",M3)))</f>
        <v>Baja 2 niveles de Probabilidad</v>
      </c>
      <c r="V3" s="8" t="s">
        <v>44</v>
      </c>
      <c r="W3" s="8" t="s">
        <v>69</v>
      </c>
      <c r="X3" s="8">
        <f t="shared" ref="X3:X13" si="5">(IF(W3="Insignificante",1.25,IF(W3="Menor",2.5,IF(W3="Moderado",5,IF(W3="Mayor",10,IF(W3="Catastrófico",20,0))))))*(IF(V3="Rara vez",1,IF(V3="Improbable",2,IF(V3="Posible",3,IF(V3="Probable",4,IF(V3="Casi seguro",5,0))))))</f>
        <v>10</v>
      </c>
      <c r="Y3" s="8" t="str">
        <f t="shared" ref="Y3:Y13" si="6">IF(AND(X3&lt;4,X3&gt;1),"Zona de riesgo baja",IF(AND(X3&gt;4,X3&lt;8),"Zona de riesgo moderada",IF(AND(X3&gt;8,X3&lt;=20),"Zona de riesgo alta",IF(X3&gt;20,"Zona de riesgo extrema",0))))</f>
        <v>Zona de riesgo alta</v>
      </c>
      <c r="Z3" s="7" t="str">
        <f t="shared" ref="Z3:Z13" si="7">IF(Y3="Zona de riesgo baja","Aceptar",IF(Y3="Zona de riesgo moderada","Prevenir
Retener
Proteger",IF(Y3="Zona de riesgo alta","Prevenir
Proteger
Transferir",IF(Y3="Zona de riesgo extrema","Prevenir
Proteger
Transferir
Eliminar",0))))</f>
        <v>Prevenir
Proteger
Transferir</v>
      </c>
      <c r="AA3" s="9" t="s">
        <v>88</v>
      </c>
      <c r="AB3" s="10" t="s">
        <v>391</v>
      </c>
      <c r="AC3" s="11">
        <v>45293</v>
      </c>
      <c r="AD3" s="49" t="s">
        <v>408</v>
      </c>
      <c r="AE3" s="30" t="s">
        <v>415</v>
      </c>
      <c r="AF3" s="50" t="s">
        <v>409</v>
      </c>
      <c r="AG3" s="49"/>
    </row>
    <row r="4" spans="1:33" customFormat="1" ht="177.75" customHeight="1" x14ac:dyDescent="0.25">
      <c r="A4" s="6" t="s">
        <v>65</v>
      </c>
      <c r="B4" s="6" t="s">
        <v>245</v>
      </c>
      <c r="C4" s="6" t="s">
        <v>34</v>
      </c>
      <c r="D4" s="13" t="s">
        <v>89</v>
      </c>
      <c r="E4" s="7" t="s">
        <v>90</v>
      </c>
      <c r="F4" s="7" t="s">
        <v>91</v>
      </c>
      <c r="G4" s="8" t="s">
        <v>52</v>
      </c>
      <c r="H4" s="8" t="s">
        <v>45</v>
      </c>
      <c r="I4" s="8">
        <f t="shared" si="0"/>
        <v>15</v>
      </c>
      <c r="J4" s="8" t="str">
        <f t="shared" si="1"/>
        <v>Zona de riesgo alta</v>
      </c>
      <c r="K4" s="7" t="str">
        <f t="shared" si="2"/>
        <v>Prevenir
Proteger
Transferir</v>
      </c>
      <c r="L4" s="9" t="s">
        <v>92</v>
      </c>
      <c r="M4" s="6" t="s">
        <v>41</v>
      </c>
      <c r="N4" s="6" t="s">
        <v>42</v>
      </c>
      <c r="O4" s="6" t="s">
        <v>42</v>
      </c>
      <c r="P4" s="6" t="s">
        <v>43</v>
      </c>
      <c r="Q4" s="6" t="s">
        <v>42</v>
      </c>
      <c r="R4" s="6" t="s">
        <v>42</v>
      </c>
      <c r="S4" s="6" t="s">
        <v>42</v>
      </c>
      <c r="T4" s="6">
        <f t="shared" si="3"/>
        <v>90</v>
      </c>
      <c r="U4" s="37" t="str">
        <f t="shared" si="4"/>
        <v>Baja 2 niveles de Probabilidad e impacto</v>
      </c>
      <c r="V4" s="8" t="s">
        <v>44</v>
      </c>
      <c r="W4" s="8" t="s">
        <v>278</v>
      </c>
      <c r="X4" s="8">
        <f t="shared" si="5"/>
        <v>1.25</v>
      </c>
      <c r="Y4" s="8" t="str">
        <f t="shared" si="6"/>
        <v>Zona de riesgo baja</v>
      </c>
      <c r="Z4" s="7" t="str">
        <f t="shared" si="7"/>
        <v>Aceptar</v>
      </c>
      <c r="AA4" s="9" t="s">
        <v>94</v>
      </c>
      <c r="AB4" s="10" t="s">
        <v>391</v>
      </c>
      <c r="AC4" s="11">
        <v>45293</v>
      </c>
      <c r="AD4" s="49" t="s">
        <v>410</v>
      </c>
      <c r="AE4" s="30" t="s">
        <v>411</v>
      </c>
      <c r="AF4" s="30" t="s">
        <v>412</v>
      </c>
      <c r="AG4" s="49" t="s">
        <v>413</v>
      </c>
    </row>
    <row r="5" spans="1:33" customFormat="1" ht="177.75" customHeight="1" x14ac:dyDescent="0.25">
      <c r="A5" s="6" t="s">
        <v>65</v>
      </c>
      <c r="B5" s="6" t="s">
        <v>245</v>
      </c>
      <c r="C5" s="6" t="s">
        <v>34</v>
      </c>
      <c r="D5" s="13" t="s">
        <v>66</v>
      </c>
      <c r="E5" s="7" t="s">
        <v>67</v>
      </c>
      <c r="F5" s="7" t="s">
        <v>68</v>
      </c>
      <c r="G5" s="8" t="s">
        <v>52</v>
      </c>
      <c r="H5" s="8" t="s">
        <v>39</v>
      </c>
      <c r="I5" s="8">
        <f t="shared" si="0"/>
        <v>60</v>
      </c>
      <c r="J5" s="8" t="str">
        <f t="shared" si="1"/>
        <v>Zona de riesgo extrema</v>
      </c>
      <c r="K5" s="7" t="str">
        <f t="shared" si="2"/>
        <v>Prevenir
Proteger
Transferir
Eliminar</v>
      </c>
      <c r="L5" s="9" t="s">
        <v>70</v>
      </c>
      <c r="M5" s="6" t="s">
        <v>41</v>
      </c>
      <c r="N5" s="6" t="s">
        <v>42</v>
      </c>
      <c r="O5" s="6" t="s">
        <v>42</v>
      </c>
      <c r="P5" s="6" t="s">
        <v>43</v>
      </c>
      <c r="Q5" s="6" t="s">
        <v>42</v>
      </c>
      <c r="R5" s="6" t="s">
        <v>42</v>
      </c>
      <c r="S5" s="6" t="s">
        <v>42</v>
      </c>
      <c r="T5" s="6">
        <f t="shared" si="3"/>
        <v>90</v>
      </c>
      <c r="U5" s="37" t="str">
        <f t="shared" si="4"/>
        <v>Baja 2 niveles de Probabilidad e impacto</v>
      </c>
      <c r="V5" s="8" t="s">
        <v>44</v>
      </c>
      <c r="W5" s="8" t="s">
        <v>45</v>
      </c>
      <c r="X5" s="8">
        <f t="shared" si="5"/>
        <v>5</v>
      </c>
      <c r="Y5" s="8" t="str">
        <f t="shared" si="6"/>
        <v>Zona de riesgo moderada</v>
      </c>
      <c r="Z5" s="7" t="str">
        <f t="shared" si="7"/>
        <v>Prevenir
Retener
Proteger</v>
      </c>
      <c r="AA5" s="9" t="s">
        <v>72</v>
      </c>
      <c r="AB5" s="10" t="s">
        <v>391</v>
      </c>
      <c r="AC5" s="11">
        <v>45293</v>
      </c>
      <c r="AD5" s="49" t="s">
        <v>414</v>
      </c>
      <c r="AE5" s="30" t="s">
        <v>415</v>
      </c>
      <c r="AF5" s="50" t="s">
        <v>409</v>
      </c>
      <c r="AG5" s="49"/>
    </row>
    <row r="6" spans="1:33" customFormat="1" ht="177.75" customHeight="1" x14ac:dyDescent="0.25">
      <c r="A6" s="6" t="s">
        <v>65</v>
      </c>
      <c r="B6" s="6" t="s">
        <v>245</v>
      </c>
      <c r="C6" s="6" t="s">
        <v>48</v>
      </c>
      <c r="D6" s="13" t="s">
        <v>73</v>
      </c>
      <c r="E6" s="7" t="s">
        <v>74</v>
      </c>
      <c r="F6" s="7" t="s">
        <v>75</v>
      </c>
      <c r="G6" s="8" t="s">
        <v>52</v>
      </c>
      <c r="H6" s="8" t="s">
        <v>69</v>
      </c>
      <c r="I6" s="8">
        <f t="shared" si="0"/>
        <v>30</v>
      </c>
      <c r="J6" s="8" t="str">
        <f t="shared" si="1"/>
        <v>Zona de riesgo extrema</v>
      </c>
      <c r="K6" s="7" t="str">
        <f t="shared" si="2"/>
        <v>Prevenir
Proteger
Transferir
Eliminar</v>
      </c>
      <c r="L6" s="9" t="s">
        <v>77</v>
      </c>
      <c r="M6" s="6" t="s">
        <v>41</v>
      </c>
      <c r="N6" s="6" t="s">
        <v>42</v>
      </c>
      <c r="O6" s="6" t="s">
        <v>42</v>
      </c>
      <c r="P6" s="6" t="s">
        <v>43</v>
      </c>
      <c r="Q6" s="6" t="s">
        <v>42</v>
      </c>
      <c r="R6" s="6" t="s">
        <v>42</v>
      </c>
      <c r="S6" s="6" t="s">
        <v>42</v>
      </c>
      <c r="T6" s="6">
        <f t="shared" si="3"/>
        <v>90</v>
      </c>
      <c r="U6" s="37" t="str">
        <f t="shared" si="4"/>
        <v>Baja 2 niveles de Probabilidad e impacto</v>
      </c>
      <c r="V6" s="8" t="s">
        <v>44</v>
      </c>
      <c r="W6" s="8" t="s">
        <v>93</v>
      </c>
      <c r="X6" s="8">
        <f t="shared" si="5"/>
        <v>2.5</v>
      </c>
      <c r="Y6" s="8" t="str">
        <f t="shared" si="6"/>
        <v>Zona de riesgo baja</v>
      </c>
      <c r="Z6" s="7" t="str">
        <f t="shared" si="7"/>
        <v>Aceptar</v>
      </c>
      <c r="AA6" s="9" t="s">
        <v>78</v>
      </c>
      <c r="AB6" s="10" t="s">
        <v>391</v>
      </c>
      <c r="AC6" s="11">
        <v>45293</v>
      </c>
      <c r="AD6" s="49" t="s">
        <v>409</v>
      </c>
      <c r="AE6" s="30" t="s">
        <v>415</v>
      </c>
      <c r="AF6" s="50" t="s">
        <v>409</v>
      </c>
      <c r="AG6" s="49"/>
    </row>
    <row r="7" spans="1:33" customFormat="1" ht="177.75" customHeight="1" x14ac:dyDescent="0.25">
      <c r="A7" s="6" t="s">
        <v>65</v>
      </c>
      <c r="B7" s="6" t="s">
        <v>245</v>
      </c>
      <c r="C7" s="6" t="s">
        <v>48</v>
      </c>
      <c r="D7" s="13" t="s">
        <v>79</v>
      </c>
      <c r="E7" s="7" t="s">
        <v>80</v>
      </c>
      <c r="F7" s="7" t="s">
        <v>81</v>
      </c>
      <c r="G7" s="8" t="s">
        <v>52</v>
      </c>
      <c r="H7" s="8" t="s">
        <v>45</v>
      </c>
      <c r="I7" s="8">
        <f t="shared" si="0"/>
        <v>15</v>
      </c>
      <c r="J7" s="8" t="str">
        <f t="shared" si="1"/>
        <v>Zona de riesgo alta</v>
      </c>
      <c r="K7" s="7" t="str">
        <f t="shared" si="2"/>
        <v>Prevenir
Proteger
Transferir</v>
      </c>
      <c r="L7" s="9" t="s">
        <v>82</v>
      </c>
      <c r="M7" s="6" t="s">
        <v>41</v>
      </c>
      <c r="N7" s="6" t="s">
        <v>42</v>
      </c>
      <c r="O7" s="6" t="s">
        <v>42</v>
      </c>
      <c r="P7" s="6" t="s">
        <v>43</v>
      </c>
      <c r="Q7" s="6" t="s">
        <v>42</v>
      </c>
      <c r="R7" s="6" t="s">
        <v>42</v>
      </c>
      <c r="S7" s="6" t="s">
        <v>42</v>
      </c>
      <c r="T7" s="6">
        <f t="shared" si="3"/>
        <v>90</v>
      </c>
      <c r="U7" s="37" t="str">
        <f t="shared" si="4"/>
        <v>Baja 2 niveles de Probabilidad e impacto</v>
      </c>
      <c r="V7" s="8" t="s">
        <v>44</v>
      </c>
      <c r="W7" s="8" t="s">
        <v>278</v>
      </c>
      <c r="X7" s="8">
        <f t="shared" si="5"/>
        <v>1.25</v>
      </c>
      <c r="Y7" s="8" t="str">
        <f t="shared" si="6"/>
        <v>Zona de riesgo baja</v>
      </c>
      <c r="Z7" s="7" t="str">
        <f t="shared" si="7"/>
        <v>Aceptar</v>
      </c>
      <c r="AA7" s="9" t="s">
        <v>83</v>
      </c>
      <c r="AB7" s="10" t="s">
        <v>391</v>
      </c>
      <c r="AC7" s="11">
        <v>45293</v>
      </c>
      <c r="AD7" s="49" t="s">
        <v>409</v>
      </c>
      <c r="AE7" s="30" t="s">
        <v>415</v>
      </c>
      <c r="AF7" s="50" t="s">
        <v>409</v>
      </c>
      <c r="AG7" s="49"/>
    </row>
    <row r="8" spans="1:33" customFormat="1" ht="177.75" customHeight="1" x14ac:dyDescent="0.25">
      <c r="A8" s="6" t="s">
        <v>126</v>
      </c>
      <c r="B8" s="6" t="s">
        <v>127</v>
      </c>
      <c r="C8" s="6" t="s">
        <v>243</v>
      </c>
      <c r="D8" s="13" t="s">
        <v>136</v>
      </c>
      <c r="E8" s="7" t="s">
        <v>137</v>
      </c>
      <c r="F8" s="7" t="s">
        <v>138</v>
      </c>
      <c r="G8" s="8" t="s">
        <v>52</v>
      </c>
      <c r="H8" s="8" t="s">
        <v>69</v>
      </c>
      <c r="I8" s="8">
        <f t="shared" si="0"/>
        <v>30</v>
      </c>
      <c r="J8" s="8" t="str">
        <f t="shared" si="1"/>
        <v>Zona de riesgo extrema</v>
      </c>
      <c r="K8" s="7" t="str">
        <f t="shared" si="2"/>
        <v>Prevenir
Proteger
Transferir
Eliminar</v>
      </c>
      <c r="L8" s="9" t="s">
        <v>139</v>
      </c>
      <c r="M8" s="6" t="s">
        <v>41</v>
      </c>
      <c r="N8" s="6" t="s">
        <v>42</v>
      </c>
      <c r="O8" s="6" t="s">
        <v>42</v>
      </c>
      <c r="P8" s="6" t="s">
        <v>43</v>
      </c>
      <c r="Q8" s="6" t="s">
        <v>42</v>
      </c>
      <c r="R8" s="6" t="s">
        <v>42</v>
      </c>
      <c r="S8" s="6" t="s">
        <v>42</v>
      </c>
      <c r="T8" s="6">
        <f t="shared" si="3"/>
        <v>90</v>
      </c>
      <c r="U8" s="37" t="str">
        <f t="shared" si="4"/>
        <v>Baja 2 niveles de Probabilidad e impacto</v>
      </c>
      <c r="V8" s="8" t="s">
        <v>44</v>
      </c>
      <c r="W8" s="8" t="s">
        <v>93</v>
      </c>
      <c r="X8" s="8">
        <f t="shared" si="5"/>
        <v>2.5</v>
      </c>
      <c r="Y8" s="8" t="str">
        <f t="shared" si="6"/>
        <v>Zona de riesgo baja</v>
      </c>
      <c r="Z8" s="7" t="str">
        <f t="shared" si="7"/>
        <v>Aceptar</v>
      </c>
      <c r="AA8" s="9" t="s">
        <v>140</v>
      </c>
      <c r="AB8" s="10" t="s">
        <v>389</v>
      </c>
      <c r="AC8" s="11">
        <v>45293</v>
      </c>
      <c r="AD8" s="16"/>
      <c r="AE8" s="30" t="s">
        <v>415</v>
      </c>
      <c r="AF8" s="50" t="s">
        <v>409</v>
      </c>
      <c r="AG8" s="16"/>
    </row>
    <row r="9" spans="1:33" customFormat="1" ht="177.75" customHeight="1" x14ac:dyDescent="0.25">
      <c r="A9" s="6" t="s">
        <v>126</v>
      </c>
      <c r="B9" s="6" t="s">
        <v>127</v>
      </c>
      <c r="C9" s="6" t="s">
        <v>243</v>
      </c>
      <c r="D9" s="13" t="s">
        <v>141</v>
      </c>
      <c r="E9" s="7" t="s">
        <v>142</v>
      </c>
      <c r="F9" s="7" t="s">
        <v>143</v>
      </c>
      <c r="G9" s="8" t="s">
        <v>52</v>
      </c>
      <c r="H9" s="8" t="s">
        <v>69</v>
      </c>
      <c r="I9" s="8">
        <f t="shared" si="0"/>
        <v>30</v>
      </c>
      <c r="J9" s="8" t="str">
        <f t="shared" si="1"/>
        <v>Zona de riesgo extrema</v>
      </c>
      <c r="K9" s="7" t="str">
        <f t="shared" si="2"/>
        <v>Prevenir
Proteger
Transferir
Eliminar</v>
      </c>
      <c r="L9" s="9" t="s">
        <v>144</v>
      </c>
      <c r="M9" s="6" t="s">
        <v>41</v>
      </c>
      <c r="N9" s="6" t="s">
        <v>42</v>
      </c>
      <c r="O9" s="6" t="s">
        <v>42</v>
      </c>
      <c r="P9" s="6" t="s">
        <v>43</v>
      </c>
      <c r="Q9" s="6" t="s">
        <v>42</v>
      </c>
      <c r="R9" s="6" t="s">
        <v>42</v>
      </c>
      <c r="S9" s="6" t="s">
        <v>42</v>
      </c>
      <c r="T9" s="6">
        <f t="shared" si="3"/>
        <v>90</v>
      </c>
      <c r="U9" s="37" t="str">
        <f t="shared" si="4"/>
        <v>Baja 2 niveles de Probabilidad e impacto</v>
      </c>
      <c r="V9" s="8" t="s">
        <v>44</v>
      </c>
      <c r="W9" s="8" t="s">
        <v>93</v>
      </c>
      <c r="X9" s="8">
        <f t="shared" si="5"/>
        <v>2.5</v>
      </c>
      <c r="Y9" s="8" t="str">
        <f t="shared" si="6"/>
        <v>Zona de riesgo baja</v>
      </c>
      <c r="Z9" s="7" t="str">
        <f t="shared" si="7"/>
        <v>Aceptar</v>
      </c>
      <c r="AA9" s="9" t="s">
        <v>145</v>
      </c>
      <c r="AB9" s="10" t="s">
        <v>389</v>
      </c>
      <c r="AC9" s="11">
        <v>45293</v>
      </c>
      <c r="AD9" s="16"/>
      <c r="AE9" s="30" t="s">
        <v>415</v>
      </c>
      <c r="AF9" s="50" t="s">
        <v>409</v>
      </c>
      <c r="AG9" s="16"/>
    </row>
    <row r="10" spans="1:33" customFormat="1" ht="177.75" customHeight="1" x14ac:dyDescent="0.25">
      <c r="A10" s="6" t="s">
        <v>126</v>
      </c>
      <c r="B10" s="6" t="s">
        <v>127</v>
      </c>
      <c r="C10" s="6" t="s">
        <v>244</v>
      </c>
      <c r="D10" s="13" t="s">
        <v>128</v>
      </c>
      <c r="E10" s="7" t="s">
        <v>228</v>
      </c>
      <c r="F10" s="7" t="s">
        <v>129</v>
      </c>
      <c r="G10" s="8" t="s">
        <v>52</v>
      </c>
      <c r="H10" s="8" t="s">
        <v>69</v>
      </c>
      <c r="I10" s="8">
        <f t="shared" si="0"/>
        <v>30</v>
      </c>
      <c r="J10" s="8" t="str">
        <f t="shared" si="1"/>
        <v>Zona de riesgo extrema</v>
      </c>
      <c r="K10" s="7" t="str">
        <f t="shared" si="2"/>
        <v>Prevenir
Proteger
Transferir
Eliminar</v>
      </c>
      <c r="L10" s="9" t="s">
        <v>130</v>
      </c>
      <c r="M10" s="6" t="s">
        <v>41</v>
      </c>
      <c r="N10" s="6" t="s">
        <v>42</v>
      </c>
      <c r="O10" s="6" t="s">
        <v>42</v>
      </c>
      <c r="P10" s="6" t="s">
        <v>99</v>
      </c>
      <c r="Q10" s="6" t="s">
        <v>42</v>
      </c>
      <c r="R10" s="6" t="s">
        <v>42</v>
      </c>
      <c r="S10" s="6" t="s">
        <v>42</v>
      </c>
      <c r="T10" s="6">
        <f t="shared" si="3"/>
        <v>100</v>
      </c>
      <c r="U10" s="37" t="str">
        <f t="shared" si="4"/>
        <v>Baja 2 niveles de Probabilidad e impacto</v>
      </c>
      <c r="V10" s="8" t="s">
        <v>44</v>
      </c>
      <c r="W10" s="8" t="s">
        <v>93</v>
      </c>
      <c r="X10" s="8">
        <f t="shared" si="5"/>
        <v>2.5</v>
      </c>
      <c r="Y10" s="8" t="str">
        <f t="shared" si="6"/>
        <v>Zona de riesgo baja</v>
      </c>
      <c r="Z10" s="7" t="str">
        <f t="shared" si="7"/>
        <v>Aceptar</v>
      </c>
      <c r="AA10" s="9" t="s">
        <v>131</v>
      </c>
      <c r="AB10" s="10" t="s">
        <v>389</v>
      </c>
      <c r="AC10" s="11">
        <v>45293</v>
      </c>
      <c r="AD10" s="16"/>
      <c r="AE10" s="30" t="s">
        <v>415</v>
      </c>
      <c r="AF10" s="50" t="s">
        <v>409</v>
      </c>
      <c r="AG10" s="16"/>
    </row>
    <row r="11" spans="1:33" customFormat="1" ht="177.75" customHeight="1" x14ac:dyDescent="0.25">
      <c r="A11" s="6" t="s">
        <v>126</v>
      </c>
      <c r="B11" s="6" t="s">
        <v>127</v>
      </c>
      <c r="C11" s="6" t="s">
        <v>244</v>
      </c>
      <c r="D11" s="13" t="s">
        <v>146</v>
      </c>
      <c r="E11" s="7" t="s">
        <v>147</v>
      </c>
      <c r="F11" s="7" t="s">
        <v>148</v>
      </c>
      <c r="G11" s="8" t="s">
        <v>52</v>
      </c>
      <c r="H11" s="8" t="s">
        <v>69</v>
      </c>
      <c r="I11" s="8">
        <f t="shared" si="0"/>
        <v>30</v>
      </c>
      <c r="J11" s="8" t="str">
        <f t="shared" si="1"/>
        <v>Zona de riesgo extrema</v>
      </c>
      <c r="K11" s="7" t="str">
        <f t="shared" si="2"/>
        <v>Prevenir
Proteger
Transferir
Eliminar</v>
      </c>
      <c r="L11" s="9" t="s">
        <v>149</v>
      </c>
      <c r="M11" s="6" t="s">
        <v>41</v>
      </c>
      <c r="N11" s="6" t="s">
        <v>42</v>
      </c>
      <c r="O11" s="6" t="s">
        <v>42</v>
      </c>
      <c r="P11" s="6" t="s">
        <v>43</v>
      </c>
      <c r="Q11" s="6" t="s">
        <v>42</v>
      </c>
      <c r="R11" s="6" t="s">
        <v>42</v>
      </c>
      <c r="S11" s="6" t="s">
        <v>42</v>
      </c>
      <c r="T11" s="6">
        <f t="shared" si="3"/>
        <v>90</v>
      </c>
      <c r="U11" s="37" t="str">
        <f t="shared" si="4"/>
        <v>Baja 2 niveles de Probabilidad e impacto</v>
      </c>
      <c r="V11" s="8" t="s">
        <v>44</v>
      </c>
      <c r="W11" s="8" t="s">
        <v>93</v>
      </c>
      <c r="X11" s="8">
        <f t="shared" si="5"/>
        <v>2.5</v>
      </c>
      <c r="Y11" s="8" t="str">
        <f t="shared" si="6"/>
        <v>Zona de riesgo baja</v>
      </c>
      <c r="Z11" s="7" t="str">
        <f t="shared" si="7"/>
        <v>Aceptar</v>
      </c>
      <c r="AA11" s="9" t="s">
        <v>150</v>
      </c>
      <c r="AB11" s="10" t="s">
        <v>389</v>
      </c>
      <c r="AC11" s="11">
        <v>45293</v>
      </c>
      <c r="AD11" s="16"/>
      <c r="AE11" s="30" t="s">
        <v>415</v>
      </c>
      <c r="AF11" s="50" t="s">
        <v>409</v>
      </c>
      <c r="AG11" s="16"/>
    </row>
    <row r="12" spans="1:33" customFormat="1" ht="177.75" customHeight="1" x14ac:dyDescent="0.25">
      <c r="A12" s="6" t="s">
        <v>126</v>
      </c>
      <c r="B12" s="6" t="s">
        <v>127</v>
      </c>
      <c r="C12" s="6" t="s">
        <v>48</v>
      </c>
      <c r="D12" s="13" t="s">
        <v>132</v>
      </c>
      <c r="E12" s="7" t="s">
        <v>133</v>
      </c>
      <c r="F12" s="7" t="s">
        <v>229</v>
      </c>
      <c r="G12" s="8" t="s">
        <v>52</v>
      </c>
      <c r="H12" s="8" t="s">
        <v>69</v>
      </c>
      <c r="I12" s="8">
        <f t="shared" si="0"/>
        <v>30</v>
      </c>
      <c r="J12" s="8" t="str">
        <f t="shared" si="1"/>
        <v>Zona de riesgo extrema</v>
      </c>
      <c r="K12" s="7" t="str">
        <f t="shared" si="2"/>
        <v>Prevenir
Proteger
Transferir
Eliminar</v>
      </c>
      <c r="L12" s="9" t="s">
        <v>134</v>
      </c>
      <c r="M12" s="6" t="s">
        <v>41</v>
      </c>
      <c r="N12" s="6" t="s">
        <v>42</v>
      </c>
      <c r="O12" s="6" t="s">
        <v>42</v>
      </c>
      <c r="P12" s="6" t="s">
        <v>43</v>
      </c>
      <c r="Q12" s="6" t="s">
        <v>42</v>
      </c>
      <c r="R12" s="6" t="s">
        <v>42</v>
      </c>
      <c r="S12" s="6" t="s">
        <v>42</v>
      </c>
      <c r="T12" s="6">
        <f t="shared" si="3"/>
        <v>90</v>
      </c>
      <c r="U12" s="37" t="str">
        <f t="shared" si="4"/>
        <v>Baja 2 niveles de Probabilidad e impacto</v>
      </c>
      <c r="V12" s="8" t="s">
        <v>44</v>
      </c>
      <c r="W12" s="8" t="s">
        <v>93</v>
      </c>
      <c r="X12" s="8">
        <f t="shared" si="5"/>
        <v>2.5</v>
      </c>
      <c r="Y12" s="8" t="str">
        <f t="shared" si="6"/>
        <v>Zona de riesgo baja</v>
      </c>
      <c r="Z12" s="7" t="str">
        <f t="shared" si="7"/>
        <v>Aceptar</v>
      </c>
      <c r="AA12" s="9" t="s">
        <v>135</v>
      </c>
      <c r="AB12" s="10" t="s">
        <v>389</v>
      </c>
      <c r="AC12" s="11">
        <v>45293</v>
      </c>
      <c r="AD12" s="16"/>
      <c r="AE12" s="30" t="s">
        <v>415</v>
      </c>
      <c r="AF12" s="50" t="s">
        <v>409</v>
      </c>
      <c r="AG12" s="16"/>
    </row>
    <row r="13" spans="1:33" customFormat="1" ht="177.75" customHeight="1" x14ac:dyDescent="0.25">
      <c r="A13" s="6" t="s">
        <v>32</v>
      </c>
      <c r="B13" s="6" t="s">
        <v>33</v>
      </c>
      <c r="C13" s="6" t="s">
        <v>34</v>
      </c>
      <c r="D13" s="13" t="s">
        <v>35</v>
      </c>
      <c r="E13" s="7" t="s">
        <v>36</v>
      </c>
      <c r="F13" s="7" t="s">
        <v>37</v>
      </c>
      <c r="G13" s="8" t="s">
        <v>38</v>
      </c>
      <c r="H13" s="8" t="s">
        <v>39</v>
      </c>
      <c r="I13" s="8">
        <f t="shared" si="0"/>
        <v>40</v>
      </c>
      <c r="J13" s="8" t="str">
        <f t="shared" si="1"/>
        <v>Zona de riesgo extrema</v>
      </c>
      <c r="K13" s="7" t="str">
        <f t="shared" si="2"/>
        <v>Prevenir
Proteger
Transferir
Eliminar</v>
      </c>
      <c r="L13" s="9" t="s">
        <v>40</v>
      </c>
      <c r="M13" s="6" t="s">
        <v>41</v>
      </c>
      <c r="N13" s="6" t="s">
        <v>42</v>
      </c>
      <c r="O13" s="6" t="s">
        <v>42</v>
      </c>
      <c r="P13" s="6" t="s">
        <v>43</v>
      </c>
      <c r="Q13" s="6" t="s">
        <v>42</v>
      </c>
      <c r="R13" s="6" t="s">
        <v>42</v>
      </c>
      <c r="S13" s="6" t="s">
        <v>42</v>
      </c>
      <c r="T13" s="6">
        <f t="shared" si="3"/>
        <v>90</v>
      </c>
      <c r="U13" s="37" t="str">
        <f t="shared" si="4"/>
        <v>Baja 2 niveles de Probabilidad e impacto</v>
      </c>
      <c r="V13" s="8" t="s">
        <v>44</v>
      </c>
      <c r="W13" s="8" t="s">
        <v>45</v>
      </c>
      <c r="X13" s="8">
        <f t="shared" si="5"/>
        <v>5</v>
      </c>
      <c r="Y13" s="8" t="str">
        <f t="shared" si="6"/>
        <v>Zona de riesgo moderada</v>
      </c>
      <c r="Z13" s="7" t="str">
        <f t="shared" si="7"/>
        <v>Prevenir
Retener
Proteger</v>
      </c>
      <c r="AA13" s="9" t="s">
        <v>46</v>
      </c>
      <c r="AB13" s="10" t="s">
        <v>393</v>
      </c>
      <c r="AC13" s="11">
        <v>45293</v>
      </c>
      <c r="AD13" s="16"/>
      <c r="AE13" s="30" t="s">
        <v>415</v>
      </c>
      <c r="AF13" s="50" t="s">
        <v>409</v>
      </c>
      <c r="AG13" s="16"/>
    </row>
    <row r="14" spans="1:33" customFormat="1" ht="177.75" customHeight="1" x14ac:dyDescent="0.25">
      <c r="A14" s="6" t="s">
        <v>151</v>
      </c>
      <c r="B14" s="6" t="s">
        <v>181</v>
      </c>
      <c r="C14" s="6" t="s">
        <v>34</v>
      </c>
      <c r="D14" s="13" t="s">
        <v>289</v>
      </c>
      <c r="E14" s="7" t="s">
        <v>160</v>
      </c>
      <c r="F14" s="7" t="s">
        <v>161</v>
      </c>
      <c r="G14" s="8" t="s">
        <v>76</v>
      </c>
      <c r="H14" s="8" t="s">
        <v>45</v>
      </c>
      <c r="I14" s="8">
        <v>20</v>
      </c>
      <c r="J14" s="8" t="s">
        <v>259</v>
      </c>
      <c r="K14" s="7" t="s">
        <v>260</v>
      </c>
      <c r="L14" s="9" t="s">
        <v>182</v>
      </c>
      <c r="M14" s="6" t="s">
        <v>71</v>
      </c>
      <c r="N14" s="6" t="s">
        <v>42</v>
      </c>
      <c r="O14" s="6" t="s">
        <v>42</v>
      </c>
      <c r="P14" s="6" t="s">
        <v>43</v>
      </c>
      <c r="Q14" s="6" t="s">
        <v>42</v>
      </c>
      <c r="R14" s="6" t="s">
        <v>42</v>
      </c>
      <c r="S14" s="6" t="s">
        <v>42</v>
      </c>
      <c r="T14" s="6">
        <v>90</v>
      </c>
      <c r="U14" s="37" t="s">
        <v>266</v>
      </c>
      <c r="V14" s="8" t="s">
        <v>76</v>
      </c>
      <c r="W14" s="8" t="s">
        <v>45</v>
      </c>
      <c r="X14" s="8">
        <v>15</v>
      </c>
      <c r="Y14" s="8" t="s">
        <v>259</v>
      </c>
      <c r="Z14" s="7" t="s">
        <v>260</v>
      </c>
      <c r="AA14" s="9" t="s">
        <v>163</v>
      </c>
      <c r="AB14" s="10" t="s">
        <v>390</v>
      </c>
      <c r="AC14" s="11">
        <v>45293</v>
      </c>
      <c r="AD14" s="16"/>
      <c r="AE14" s="30" t="s">
        <v>415</v>
      </c>
      <c r="AF14" s="50" t="s">
        <v>409</v>
      </c>
      <c r="AG14" s="16"/>
    </row>
    <row r="15" spans="1:33" customFormat="1" ht="177.75" customHeight="1" x14ac:dyDescent="0.25">
      <c r="A15" s="6" t="s">
        <v>151</v>
      </c>
      <c r="B15" s="6" t="s">
        <v>181</v>
      </c>
      <c r="C15" s="6" t="s">
        <v>34</v>
      </c>
      <c r="D15" s="13" t="s">
        <v>333</v>
      </c>
      <c r="E15" s="7" t="s">
        <v>160</v>
      </c>
      <c r="F15" s="7" t="s">
        <v>161</v>
      </c>
      <c r="G15" s="8" t="s">
        <v>44</v>
      </c>
      <c r="H15" s="8" t="s">
        <v>278</v>
      </c>
      <c r="I15" s="8">
        <v>1.25</v>
      </c>
      <c r="J15" s="8" t="s">
        <v>273</v>
      </c>
      <c r="K15" s="7" t="s">
        <v>274</v>
      </c>
      <c r="L15" s="9" t="s">
        <v>282</v>
      </c>
      <c r="M15" s="6" t="s">
        <v>71</v>
      </c>
      <c r="N15" s="6" t="s">
        <v>42</v>
      </c>
      <c r="O15" s="6" t="s">
        <v>42</v>
      </c>
      <c r="P15" s="6" t="s">
        <v>43</v>
      </c>
      <c r="Q15" s="6" t="s">
        <v>42</v>
      </c>
      <c r="R15" s="6" t="s">
        <v>42</v>
      </c>
      <c r="S15" s="6" t="s">
        <v>42</v>
      </c>
      <c r="T15" s="6">
        <v>90</v>
      </c>
      <c r="U15" s="37" t="s">
        <v>266</v>
      </c>
      <c r="V15" s="8" t="s">
        <v>44</v>
      </c>
      <c r="W15" s="8" t="s">
        <v>278</v>
      </c>
      <c r="X15" s="8">
        <v>1.25</v>
      </c>
      <c r="Y15" s="8" t="s">
        <v>273</v>
      </c>
      <c r="Z15" s="7" t="s">
        <v>274</v>
      </c>
      <c r="AA15" s="9" t="s">
        <v>163</v>
      </c>
      <c r="AB15" s="35"/>
      <c r="AC15" s="11">
        <v>45293</v>
      </c>
      <c r="AD15" s="16"/>
      <c r="AE15" s="30" t="s">
        <v>415</v>
      </c>
      <c r="AF15" s="50" t="s">
        <v>409</v>
      </c>
      <c r="AG15" s="16"/>
    </row>
    <row r="16" spans="1:33" customFormat="1" ht="177.75" customHeight="1" x14ac:dyDescent="0.25">
      <c r="A16" s="6" t="s">
        <v>151</v>
      </c>
      <c r="B16" s="6" t="s">
        <v>181</v>
      </c>
      <c r="C16" s="6" t="s">
        <v>175</v>
      </c>
      <c r="D16" s="13" t="s">
        <v>301</v>
      </c>
      <c r="E16" s="7" t="s">
        <v>160</v>
      </c>
      <c r="F16" s="7" t="s">
        <v>161</v>
      </c>
      <c r="G16" s="8" t="s">
        <v>52</v>
      </c>
      <c r="H16" s="8" t="s">
        <v>69</v>
      </c>
      <c r="I16" s="8">
        <f>(IF(H16="Insignificante",1.25,IF(H16="Menor",2.5,IF(H16="Moderado",5,IF(H16="Mayor",10,IF(H16="Catastrófico",20,0))))))*(IF(G16="Rara vez",1,IF(G16="Improbable",2,IF(G16="Posible",3,IF(G16="Probable",4,IF(G16="Casi seguro",5,0))))))</f>
        <v>30</v>
      </c>
      <c r="J16" s="8" t="str">
        <f>IF(AND(I16&lt;4,I16&gt;1),"Zona de riesgo baja",IF(AND(I16&gt;4,I16&lt;8),"Zona de riesgo moderada",IF(AND(I16&gt;8,I16&lt;=20),"Zona de riesgo alta",IF(I16&gt;20,"Zona de riesgo extrema",0))))</f>
        <v>Zona de riesgo extrema</v>
      </c>
      <c r="K16" s="7" t="str">
        <f>IF(J16="Zona de riesgo baja","Aceptar",IF(J16="Zona de riesgo moderada","Prevenir
Retener
Proteger",IF(J16="Zona de riesgo alta","Prevenir
Proteger
Transferir",IF(J16="Zona de riesgo extrema","Prevenir
Proteger
Transferir
Eliminar",0))))</f>
        <v>Prevenir
Proteger
Transferir
Eliminar</v>
      </c>
      <c r="L16" s="9" t="s">
        <v>254</v>
      </c>
      <c r="M16" s="6" t="s">
        <v>71</v>
      </c>
      <c r="N16" s="6" t="s">
        <v>42</v>
      </c>
      <c r="O16" s="6" t="s">
        <v>42</v>
      </c>
      <c r="P16" s="6" t="s">
        <v>43</v>
      </c>
      <c r="Q16" s="6" t="s">
        <v>42</v>
      </c>
      <c r="R16" s="6" t="s">
        <v>42</v>
      </c>
      <c r="S16" s="6" t="s">
        <v>42</v>
      </c>
      <c r="T16" s="6">
        <f>IF(N16="SI",15,0)+IF(O16="SI",5,0)+IF(Q16="SI",15,0)+IF(R16="SI",10,0)+IF(S16="SI",30,0)+IF(P16="Automático",25,IF(P16="Manual",15,0))</f>
        <v>90</v>
      </c>
      <c r="U16" s="37" t="str">
        <f>IF(T16&lt;50,"No hay desplazamiento",IF(T16&gt;76,CONCATENATE("Baja 2 niveles de ",M16),CONCATENATE("Baja 1 nivel de ",M16)))</f>
        <v>Baja 2 niveles de Probabilidad</v>
      </c>
      <c r="V16" s="8" t="s">
        <v>44</v>
      </c>
      <c r="W16" s="8" t="s">
        <v>69</v>
      </c>
      <c r="X16" s="8">
        <f>(IF(W16="Insignificante",1.25,IF(W16="Menor",2.5,IF(W16="Moderado",5,IF(W16="Mayor",10,IF(W16="Catastrófico",20,0))))))*(IF(V16="Rara vez",1,IF(V16="Improbable",2,IF(V16="Posible",3,IF(V16="Probable",4,IF(V16="Casi seguro",5,0))))))</f>
        <v>10</v>
      </c>
      <c r="Y16" s="8" t="str">
        <f>IF(AND(X16&lt;4,X16&gt;1),"Zona de riesgo baja",IF(AND(X16&gt;4,X16&lt;8),"Zona de riesgo moderada",IF(AND(X16&gt;8,X16&lt;=20),"Zona de riesgo alta",IF(X16&gt;20,"Zona de riesgo extrema",0))))</f>
        <v>Zona de riesgo alta</v>
      </c>
      <c r="Z16" s="7" t="str">
        <f>IF(Y16="Zona de riesgo baja","Aceptar",IF(Y16="Zona de riesgo moderada","Prevenir
Retener
Proteger",IF(Y16="Zona de riesgo alta","Prevenir
Proteger
Transferir",IF(Y16="Zona de riesgo extrema","Prevenir
Proteger
Transferir
Eliminar",0))))</f>
        <v>Prevenir
Proteger
Transferir</v>
      </c>
      <c r="AA16" s="9" t="s">
        <v>163</v>
      </c>
      <c r="AB16" s="10" t="s">
        <v>390</v>
      </c>
      <c r="AC16" s="11">
        <v>45293</v>
      </c>
      <c r="AD16" s="16"/>
      <c r="AE16" s="30" t="s">
        <v>415</v>
      </c>
      <c r="AF16" s="50" t="s">
        <v>409</v>
      </c>
      <c r="AG16" s="16"/>
    </row>
    <row r="17" spans="1:33" customFormat="1" ht="177.75" customHeight="1" x14ac:dyDescent="0.25">
      <c r="A17" s="6" t="s">
        <v>151</v>
      </c>
      <c r="B17" s="6" t="s">
        <v>181</v>
      </c>
      <c r="C17" s="6" t="s">
        <v>175</v>
      </c>
      <c r="D17" s="13" t="s">
        <v>341</v>
      </c>
      <c r="E17" s="7" t="s">
        <v>160</v>
      </c>
      <c r="F17" s="7" t="s">
        <v>161</v>
      </c>
      <c r="G17" s="8" t="s">
        <v>38</v>
      </c>
      <c r="H17" s="8" t="s">
        <v>93</v>
      </c>
      <c r="I17" s="8">
        <v>5</v>
      </c>
      <c r="J17" s="8" t="s">
        <v>271</v>
      </c>
      <c r="K17" s="7" t="s">
        <v>222</v>
      </c>
      <c r="L17" s="9" t="s">
        <v>182</v>
      </c>
      <c r="M17" s="6" t="s">
        <v>71</v>
      </c>
      <c r="N17" s="6" t="s">
        <v>42</v>
      </c>
      <c r="O17" s="6" t="s">
        <v>42</v>
      </c>
      <c r="P17" s="6" t="s">
        <v>43</v>
      </c>
      <c r="Q17" s="6" t="s">
        <v>42</v>
      </c>
      <c r="R17" s="6" t="s">
        <v>42</v>
      </c>
      <c r="S17" s="6" t="s">
        <v>42</v>
      </c>
      <c r="T17" s="6">
        <v>90</v>
      </c>
      <c r="U17" s="37" t="s">
        <v>266</v>
      </c>
      <c r="V17" s="8" t="s">
        <v>38</v>
      </c>
      <c r="W17" s="8" t="s">
        <v>93</v>
      </c>
      <c r="X17" s="8">
        <v>2.5</v>
      </c>
      <c r="Y17" s="8" t="s">
        <v>273</v>
      </c>
      <c r="Z17" s="7" t="s">
        <v>274</v>
      </c>
      <c r="AA17" s="9" t="s">
        <v>163</v>
      </c>
      <c r="AB17" s="10" t="s">
        <v>390</v>
      </c>
      <c r="AC17" s="11">
        <v>45293</v>
      </c>
      <c r="AD17" s="16"/>
      <c r="AE17" s="30" t="s">
        <v>415</v>
      </c>
      <c r="AF17" s="50" t="s">
        <v>409</v>
      </c>
      <c r="AG17" s="16"/>
    </row>
    <row r="18" spans="1:33" customFormat="1" ht="177.75" customHeight="1" x14ac:dyDescent="0.25">
      <c r="A18" s="6" t="s">
        <v>151</v>
      </c>
      <c r="B18" s="6" t="s">
        <v>181</v>
      </c>
      <c r="C18" s="6" t="s">
        <v>48</v>
      </c>
      <c r="D18" s="13" t="s">
        <v>183</v>
      </c>
      <c r="E18" s="7" t="s">
        <v>160</v>
      </c>
      <c r="F18" s="7" t="s">
        <v>161</v>
      </c>
      <c r="G18" s="8" t="s">
        <v>52</v>
      </c>
      <c r="H18" s="8" t="s">
        <v>69</v>
      </c>
      <c r="I18" s="8">
        <f>(IF(H18="Insignificante",1.25,IF(H18="Menor",2.5,IF(H18="Moderado",5,IF(H18="Mayor",10,IF(H18="Catastrófico",20,0))))))*(IF(G18="Rara vez",1,IF(G18="Improbable",2,IF(G18="Posible",3,IF(G18="Probable",4,IF(G18="Casi seguro",5,0))))))</f>
        <v>30</v>
      </c>
      <c r="J18" s="8" t="str">
        <f>IF(AND(I18&lt;4,I18&gt;1),"Zona de riesgo baja",IF(AND(I18&gt;4,I18&lt;8),"Zona de riesgo moderada",IF(AND(I18&gt;8,I18&lt;=20),"Zona de riesgo alta",IF(I18&gt;20,"Zona de riesgo extrema",0))))</f>
        <v>Zona de riesgo extrema</v>
      </c>
      <c r="K18" s="7" t="str">
        <f>IF(J18="Zona de riesgo baja","Aceptar",IF(J18="Zona de riesgo moderada","Prevenir
Retener
Proteger",IF(J18="Zona de riesgo alta","Prevenir
Proteger
Transferir",IF(J18="Zona de riesgo extrema","Prevenir
Proteger
Transferir
Eliminar",0))))</f>
        <v>Prevenir
Proteger
Transferir
Eliminar</v>
      </c>
      <c r="L18" s="9" t="s">
        <v>182</v>
      </c>
      <c r="M18" s="6" t="s">
        <v>71</v>
      </c>
      <c r="N18" s="6" t="s">
        <v>42</v>
      </c>
      <c r="O18" s="6" t="s">
        <v>42</v>
      </c>
      <c r="P18" s="6" t="s">
        <v>43</v>
      </c>
      <c r="Q18" s="6" t="s">
        <v>42</v>
      </c>
      <c r="R18" s="6" t="s">
        <v>42</v>
      </c>
      <c r="S18" s="6" t="s">
        <v>42</v>
      </c>
      <c r="T18" s="6">
        <f>IF(N18="SI",15,0)+IF(O18="SI",5,0)+IF(Q18="SI",15,0)+IF(R18="SI",10,0)+IF(S18="SI",30,0)+IF(P18="Automático",25,IF(P18="Manual",15,0))</f>
        <v>90</v>
      </c>
      <c r="U18" s="37" t="str">
        <f>IF(T18&lt;50,"No hay desplazamiento",IF(T18&gt;76,CONCATENATE("Baja 2 niveles de ",M18),CONCATENATE("Baja 1 nivel de ",M18)))</f>
        <v>Baja 2 niveles de Probabilidad</v>
      </c>
      <c r="V18" s="8" t="s">
        <v>44</v>
      </c>
      <c r="W18" s="8" t="s">
        <v>69</v>
      </c>
      <c r="X18" s="8">
        <f>(IF(W18="Insignificante",1.25,IF(W18="Menor",2.5,IF(W18="Moderado",5,IF(W18="Mayor",10,IF(W18="Catastrófico",20,0))))))*(IF(V18="Rara vez",1,IF(V18="Improbable",2,IF(V18="Posible",3,IF(V18="Probable",4,IF(V18="Casi seguro",5,0))))))</f>
        <v>10</v>
      </c>
      <c r="Y18" s="8" t="str">
        <f>IF(AND(X18&lt;4,X18&gt;1),"Zona de riesgo baja",IF(AND(X18&gt;4,X18&lt;8),"Zona de riesgo moderada",IF(AND(X18&gt;8,X18&lt;=20),"Zona de riesgo alta",IF(X18&gt;20,"Zona de riesgo extrema",0))))</f>
        <v>Zona de riesgo alta</v>
      </c>
      <c r="Z18" s="7" t="str">
        <f>IF(Y18="Zona de riesgo baja","Aceptar",IF(Y18="Zona de riesgo moderada","Prevenir
Retener
Proteger",IF(Y18="Zona de riesgo alta","Prevenir
Proteger
Transferir",IF(Y18="Zona de riesgo extrema","Prevenir
Proteger
Transferir
Eliminar",0))))</f>
        <v>Prevenir
Proteger
Transferir</v>
      </c>
      <c r="AA18" s="9" t="s">
        <v>163</v>
      </c>
      <c r="AB18" s="10" t="s">
        <v>390</v>
      </c>
      <c r="AC18" s="11">
        <v>45293</v>
      </c>
      <c r="AD18" s="16"/>
      <c r="AE18" s="30" t="s">
        <v>415</v>
      </c>
      <c r="AF18" s="50" t="s">
        <v>409</v>
      </c>
      <c r="AG18" s="16"/>
    </row>
    <row r="19" spans="1:33" customFormat="1" ht="177.75" customHeight="1" x14ac:dyDescent="0.25">
      <c r="A19" s="6" t="s">
        <v>151</v>
      </c>
      <c r="B19" s="6" t="s">
        <v>181</v>
      </c>
      <c r="C19" s="6" t="s">
        <v>48</v>
      </c>
      <c r="D19" s="13" t="s">
        <v>302</v>
      </c>
      <c r="E19" s="7" t="s">
        <v>160</v>
      </c>
      <c r="F19" s="7" t="s">
        <v>161</v>
      </c>
      <c r="G19" s="8" t="s">
        <v>38</v>
      </c>
      <c r="H19" s="8" t="s">
        <v>93</v>
      </c>
      <c r="I19" s="8">
        <v>5</v>
      </c>
      <c r="J19" s="8" t="s">
        <v>271</v>
      </c>
      <c r="K19" s="7" t="s">
        <v>222</v>
      </c>
      <c r="L19" s="9" t="s">
        <v>182</v>
      </c>
      <c r="M19" s="6" t="s">
        <v>71</v>
      </c>
      <c r="N19" s="6" t="s">
        <v>42</v>
      </c>
      <c r="O19" s="6" t="s">
        <v>42</v>
      </c>
      <c r="P19" s="6" t="s">
        <v>43</v>
      </c>
      <c r="Q19" s="6" t="s">
        <v>42</v>
      </c>
      <c r="R19" s="6" t="s">
        <v>42</v>
      </c>
      <c r="S19" s="6" t="s">
        <v>42</v>
      </c>
      <c r="T19" s="6">
        <v>90</v>
      </c>
      <c r="U19" s="37" t="s">
        <v>266</v>
      </c>
      <c r="V19" s="8" t="s">
        <v>38</v>
      </c>
      <c r="W19" s="8" t="s">
        <v>93</v>
      </c>
      <c r="X19" s="8">
        <v>2.5</v>
      </c>
      <c r="Y19" s="8" t="s">
        <v>273</v>
      </c>
      <c r="Z19" s="7" t="s">
        <v>274</v>
      </c>
      <c r="AA19" s="9" t="s">
        <v>163</v>
      </c>
      <c r="AB19" s="10" t="s">
        <v>390</v>
      </c>
      <c r="AC19" s="11">
        <v>45293</v>
      </c>
      <c r="AD19" s="16"/>
      <c r="AE19" s="30" t="s">
        <v>415</v>
      </c>
      <c r="AF19" s="50" t="s">
        <v>409</v>
      </c>
      <c r="AG19" s="16"/>
    </row>
    <row r="20" spans="1:33" customFormat="1" ht="177.75" customHeight="1" x14ac:dyDescent="0.25">
      <c r="A20" s="6" t="s">
        <v>151</v>
      </c>
      <c r="B20" s="6" t="s">
        <v>290</v>
      </c>
      <c r="C20" s="6" t="s">
        <v>34</v>
      </c>
      <c r="D20" s="13" t="s">
        <v>316</v>
      </c>
      <c r="E20" s="7" t="s">
        <v>160</v>
      </c>
      <c r="F20" s="7" t="s">
        <v>161</v>
      </c>
      <c r="G20" s="8" t="s">
        <v>52</v>
      </c>
      <c r="H20" s="8" t="s">
        <v>45</v>
      </c>
      <c r="I20" s="8">
        <v>15</v>
      </c>
      <c r="J20" s="8" t="s">
        <v>259</v>
      </c>
      <c r="K20" s="7" t="s">
        <v>260</v>
      </c>
      <c r="L20" s="9" t="s">
        <v>293</v>
      </c>
      <c r="M20" s="6" t="s">
        <v>71</v>
      </c>
      <c r="N20" s="6" t="s">
        <v>42</v>
      </c>
      <c r="O20" s="6" t="s">
        <v>42</v>
      </c>
      <c r="P20" s="6" t="s">
        <v>43</v>
      </c>
      <c r="Q20" s="6" t="s">
        <v>42</v>
      </c>
      <c r="R20" s="6" t="s">
        <v>42</v>
      </c>
      <c r="S20" s="6" t="s">
        <v>42</v>
      </c>
      <c r="T20" s="6">
        <v>90</v>
      </c>
      <c r="U20" s="37" t="s">
        <v>266</v>
      </c>
      <c r="V20" s="8" t="s">
        <v>52</v>
      </c>
      <c r="W20" s="8" t="s">
        <v>45</v>
      </c>
      <c r="X20" s="8">
        <v>10</v>
      </c>
      <c r="Y20" s="8" t="s">
        <v>259</v>
      </c>
      <c r="Z20" s="7" t="s">
        <v>260</v>
      </c>
      <c r="AA20" s="9" t="s">
        <v>163</v>
      </c>
      <c r="AB20" s="10" t="s">
        <v>390</v>
      </c>
      <c r="AC20" s="11">
        <v>45293</v>
      </c>
      <c r="AD20" s="16"/>
      <c r="AE20" s="30" t="s">
        <v>415</v>
      </c>
      <c r="AF20" s="50" t="s">
        <v>409</v>
      </c>
      <c r="AG20" s="16"/>
    </row>
    <row r="21" spans="1:33" customFormat="1" ht="177.75" customHeight="1" x14ac:dyDescent="0.25">
      <c r="A21" s="6" t="s">
        <v>151</v>
      </c>
      <c r="B21" s="6" t="s">
        <v>290</v>
      </c>
      <c r="C21" s="6" t="s">
        <v>34</v>
      </c>
      <c r="D21" s="13" t="s">
        <v>320</v>
      </c>
      <c r="E21" s="7" t="s">
        <v>160</v>
      </c>
      <c r="F21" s="7" t="s">
        <v>161</v>
      </c>
      <c r="G21" s="8" t="s">
        <v>52</v>
      </c>
      <c r="H21" s="8" t="s">
        <v>93</v>
      </c>
      <c r="I21" s="8">
        <v>7.5</v>
      </c>
      <c r="J21" s="8" t="s">
        <v>271</v>
      </c>
      <c r="K21" s="7" t="s">
        <v>222</v>
      </c>
      <c r="L21" s="9" t="s">
        <v>295</v>
      </c>
      <c r="M21" s="6" t="s">
        <v>71</v>
      </c>
      <c r="N21" s="6" t="s">
        <v>42</v>
      </c>
      <c r="O21" s="6" t="s">
        <v>42</v>
      </c>
      <c r="P21" s="6" t="s">
        <v>43</v>
      </c>
      <c r="Q21" s="6" t="s">
        <v>42</v>
      </c>
      <c r="R21" s="6" t="s">
        <v>42</v>
      </c>
      <c r="S21" s="6" t="s">
        <v>42</v>
      </c>
      <c r="T21" s="6">
        <v>90</v>
      </c>
      <c r="U21" s="37" t="s">
        <v>266</v>
      </c>
      <c r="V21" s="8" t="s">
        <v>52</v>
      </c>
      <c r="W21" s="8" t="s">
        <v>93</v>
      </c>
      <c r="X21" s="8">
        <v>15</v>
      </c>
      <c r="Y21" s="8" t="s">
        <v>259</v>
      </c>
      <c r="Z21" s="7" t="s">
        <v>260</v>
      </c>
      <c r="AA21" s="9" t="s">
        <v>163</v>
      </c>
      <c r="AB21" s="10" t="s">
        <v>390</v>
      </c>
      <c r="AC21" s="11">
        <v>45293</v>
      </c>
      <c r="AD21" s="16"/>
      <c r="AE21" s="30" t="s">
        <v>415</v>
      </c>
      <c r="AF21" s="50" t="s">
        <v>409</v>
      </c>
      <c r="AG21" s="16"/>
    </row>
    <row r="22" spans="1:33" customFormat="1" ht="177.75" customHeight="1" x14ac:dyDescent="0.25">
      <c r="A22" s="6" t="s">
        <v>151</v>
      </c>
      <c r="B22" s="6" t="s">
        <v>290</v>
      </c>
      <c r="C22" s="6" t="s">
        <v>34</v>
      </c>
      <c r="D22" s="13" t="s">
        <v>310</v>
      </c>
      <c r="E22" s="7" t="s">
        <v>160</v>
      </c>
      <c r="F22" s="7" t="s">
        <v>161</v>
      </c>
      <c r="G22" s="8" t="s">
        <v>76</v>
      </c>
      <c r="H22" s="8" t="s">
        <v>45</v>
      </c>
      <c r="I22" s="8">
        <v>20</v>
      </c>
      <c r="J22" s="8" t="s">
        <v>259</v>
      </c>
      <c r="K22" s="7" t="s">
        <v>260</v>
      </c>
      <c r="L22" s="9" t="s">
        <v>293</v>
      </c>
      <c r="M22" s="6" t="s">
        <v>71</v>
      </c>
      <c r="N22" s="6" t="s">
        <v>42</v>
      </c>
      <c r="O22" s="6" t="s">
        <v>42</v>
      </c>
      <c r="P22" s="6" t="s">
        <v>43</v>
      </c>
      <c r="Q22" s="6" t="s">
        <v>42</v>
      </c>
      <c r="R22" s="6" t="s">
        <v>42</v>
      </c>
      <c r="S22" s="6" t="s">
        <v>42</v>
      </c>
      <c r="T22" s="6">
        <v>90</v>
      </c>
      <c r="U22" s="37" t="s">
        <v>266</v>
      </c>
      <c r="V22" s="8" t="s">
        <v>76</v>
      </c>
      <c r="W22" s="8" t="s">
        <v>45</v>
      </c>
      <c r="X22" s="8">
        <v>15</v>
      </c>
      <c r="Y22" s="8" t="s">
        <v>259</v>
      </c>
      <c r="Z22" s="7" t="s">
        <v>260</v>
      </c>
      <c r="AA22" s="9" t="s">
        <v>163</v>
      </c>
      <c r="AB22" s="10" t="s">
        <v>390</v>
      </c>
      <c r="AC22" s="11">
        <v>45293</v>
      </c>
      <c r="AD22" s="16"/>
      <c r="AE22" s="30" t="s">
        <v>415</v>
      </c>
      <c r="AF22" s="50" t="s">
        <v>409</v>
      </c>
      <c r="AG22" s="16"/>
    </row>
    <row r="23" spans="1:33" customFormat="1" ht="177.75" customHeight="1" x14ac:dyDescent="0.25">
      <c r="A23" s="6" t="s">
        <v>151</v>
      </c>
      <c r="B23" s="6" t="s">
        <v>290</v>
      </c>
      <c r="C23" s="6" t="s">
        <v>175</v>
      </c>
      <c r="D23" s="13" t="s">
        <v>294</v>
      </c>
      <c r="E23" s="7" t="s">
        <v>160</v>
      </c>
      <c r="F23" s="7" t="s">
        <v>161</v>
      </c>
      <c r="G23" s="8" t="s">
        <v>44</v>
      </c>
      <c r="H23" s="8" t="s">
        <v>45</v>
      </c>
      <c r="I23" s="8">
        <v>5</v>
      </c>
      <c r="J23" s="8" t="s">
        <v>271</v>
      </c>
      <c r="K23" s="7" t="s">
        <v>222</v>
      </c>
      <c r="L23" s="9" t="s">
        <v>293</v>
      </c>
      <c r="M23" s="6" t="s">
        <v>71</v>
      </c>
      <c r="N23" s="6" t="s">
        <v>42</v>
      </c>
      <c r="O23" s="6" t="s">
        <v>42</v>
      </c>
      <c r="P23" s="6" t="s">
        <v>43</v>
      </c>
      <c r="Q23" s="6" t="s">
        <v>42</v>
      </c>
      <c r="R23" s="6" t="s">
        <v>42</v>
      </c>
      <c r="S23" s="6" t="s">
        <v>42</v>
      </c>
      <c r="T23" s="6">
        <v>90</v>
      </c>
      <c r="U23" s="37" t="s">
        <v>266</v>
      </c>
      <c r="V23" s="8" t="s">
        <v>44</v>
      </c>
      <c r="W23" s="8" t="s">
        <v>45</v>
      </c>
      <c r="X23" s="8">
        <v>5</v>
      </c>
      <c r="Y23" s="8" t="s">
        <v>271</v>
      </c>
      <c r="Z23" s="7" t="s">
        <v>222</v>
      </c>
      <c r="AA23" s="9" t="s">
        <v>163</v>
      </c>
      <c r="AB23" s="10" t="s">
        <v>390</v>
      </c>
      <c r="AC23" s="11">
        <v>45293</v>
      </c>
      <c r="AD23" s="16"/>
      <c r="AE23" s="30" t="s">
        <v>415</v>
      </c>
      <c r="AF23" s="50" t="s">
        <v>409</v>
      </c>
      <c r="AG23" s="16"/>
    </row>
    <row r="24" spans="1:33" customFormat="1" ht="177.75" customHeight="1" x14ac:dyDescent="0.25">
      <c r="A24" s="6" t="s">
        <v>151</v>
      </c>
      <c r="B24" s="6" t="s">
        <v>290</v>
      </c>
      <c r="C24" s="6" t="s">
        <v>48</v>
      </c>
      <c r="D24" s="13" t="s">
        <v>313</v>
      </c>
      <c r="E24" s="7" t="s">
        <v>160</v>
      </c>
      <c r="F24" s="7" t="s">
        <v>161</v>
      </c>
      <c r="G24" s="8" t="s">
        <v>52</v>
      </c>
      <c r="H24" s="8" t="s">
        <v>45</v>
      </c>
      <c r="I24" s="8">
        <v>15</v>
      </c>
      <c r="J24" s="8" t="s">
        <v>259</v>
      </c>
      <c r="K24" s="7" t="s">
        <v>260</v>
      </c>
      <c r="L24" s="9" t="s">
        <v>182</v>
      </c>
      <c r="M24" s="6" t="s">
        <v>71</v>
      </c>
      <c r="N24" s="6" t="s">
        <v>42</v>
      </c>
      <c r="O24" s="6" t="s">
        <v>42</v>
      </c>
      <c r="P24" s="6" t="s">
        <v>43</v>
      </c>
      <c r="Q24" s="6" t="s">
        <v>42</v>
      </c>
      <c r="R24" s="6" t="s">
        <v>42</v>
      </c>
      <c r="S24" s="6" t="s">
        <v>42</v>
      </c>
      <c r="T24" s="6">
        <v>90</v>
      </c>
      <c r="U24" s="37" t="s">
        <v>266</v>
      </c>
      <c r="V24" s="8" t="s">
        <v>52</v>
      </c>
      <c r="W24" s="8" t="s">
        <v>45</v>
      </c>
      <c r="X24" s="8">
        <v>5</v>
      </c>
      <c r="Y24" s="8" t="s">
        <v>271</v>
      </c>
      <c r="Z24" s="7" t="s">
        <v>222</v>
      </c>
      <c r="AA24" s="9" t="s">
        <v>163</v>
      </c>
      <c r="AB24" s="10" t="s">
        <v>390</v>
      </c>
      <c r="AC24" s="11">
        <v>45293</v>
      </c>
      <c r="AD24" s="16"/>
      <c r="AE24" s="30" t="s">
        <v>415</v>
      </c>
      <c r="AF24" s="50" t="s">
        <v>409</v>
      </c>
      <c r="AG24" s="16"/>
    </row>
    <row r="25" spans="1:33" customFormat="1" ht="177.75" customHeight="1" x14ac:dyDescent="0.25">
      <c r="A25" s="6" t="s">
        <v>151</v>
      </c>
      <c r="B25" s="6" t="s">
        <v>290</v>
      </c>
      <c r="C25" s="6" t="s">
        <v>48</v>
      </c>
      <c r="D25" s="13" t="s">
        <v>321</v>
      </c>
      <c r="E25" s="7" t="s">
        <v>160</v>
      </c>
      <c r="F25" s="7" t="s">
        <v>161</v>
      </c>
      <c r="G25" s="8" t="s">
        <v>52</v>
      </c>
      <c r="H25" s="8" t="s">
        <v>45</v>
      </c>
      <c r="I25" s="8">
        <v>15</v>
      </c>
      <c r="J25" s="8" t="s">
        <v>259</v>
      </c>
      <c r="K25" s="7" t="s">
        <v>260</v>
      </c>
      <c r="L25" s="9" t="s">
        <v>297</v>
      </c>
      <c r="M25" s="6" t="s">
        <v>71</v>
      </c>
      <c r="N25" s="6" t="s">
        <v>42</v>
      </c>
      <c r="O25" s="6" t="s">
        <v>42</v>
      </c>
      <c r="P25" s="6" t="s">
        <v>43</v>
      </c>
      <c r="Q25" s="6" t="s">
        <v>42</v>
      </c>
      <c r="R25" s="6" t="s">
        <v>42</v>
      </c>
      <c r="S25" s="6" t="s">
        <v>42</v>
      </c>
      <c r="T25" s="6">
        <v>90</v>
      </c>
      <c r="U25" s="37" t="s">
        <v>266</v>
      </c>
      <c r="V25" s="8" t="s">
        <v>52</v>
      </c>
      <c r="W25" s="8" t="s">
        <v>45</v>
      </c>
      <c r="X25" s="8">
        <v>15</v>
      </c>
      <c r="Y25" s="8" t="s">
        <v>259</v>
      </c>
      <c r="Z25" s="7" t="s">
        <v>260</v>
      </c>
      <c r="AA25" s="9" t="s">
        <v>163</v>
      </c>
      <c r="AB25" s="10" t="s">
        <v>390</v>
      </c>
      <c r="AC25" s="11">
        <v>45293</v>
      </c>
      <c r="AD25" s="16"/>
      <c r="AE25" s="30" t="s">
        <v>415</v>
      </c>
      <c r="AF25" s="50" t="s">
        <v>409</v>
      </c>
      <c r="AG25" s="16"/>
    </row>
    <row r="26" spans="1:33" customFormat="1" ht="177.75" customHeight="1" x14ac:dyDescent="0.25">
      <c r="A26" s="6" t="s">
        <v>151</v>
      </c>
      <c r="B26" s="6" t="s">
        <v>290</v>
      </c>
      <c r="C26" s="6" t="s">
        <v>48</v>
      </c>
      <c r="D26" s="13" t="s">
        <v>332</v>
      </c>
      <c r="E26" s="7" t="s">
        <v>160</v>
      </c>
      <c r="F26" s="7" t="s">
        <v>161</v>
      </c>
      <c r="G26" s="8" t="s">
        <v>52</v>
      </c>
      <c r="H26" s="8" t="s">
        <v>45</v>
      </c>
      <c r="I26" s="8">
        <v>15</v>
      </c>
      <c r="J26" s="8" t="s">
        <v>259</v>
      </c>
      <c r="K26" s="7" t="s">
        <v>260</v>
      </c>
      <c r="L26" s="9" t="s">
        <v>254</v>
      </c>
      <c r="M26" s="6" t="s">
        <v>71</v>
      </c>
      <c r="N26" s="6" t="s">
        <v>42</v>
      </c>
      <c r="O26" s="6" t="s">
        <v>42</v>
      </c>
      <c r="P26" s="6" t="s">
        <v>43</v>
      </c>
      <c r="Q26" s="6" t="s">
        <v>42</v>
      </c>
      <c r="R26" s="6" t="s">
        <v>42</v>
      </c>
      <c r="S26" s="6" t="s">
        <v>42</v>
      </c>
      <c r="T26" s="6">
        <v>90</v>
      </c>
      <c r="U26" s="37" t="s">
        <v>266</v>
      </c>
      <c r="V26" s="8" t="s">
        <v>52</v>
      </c>
      <c r="W26" s="8" t="s">
        <v>45</v>
      </c>
      <c r="X26" s="8">
        <v>7.5</v>
      </c>
      <c r="Y26" s="8" t="s">
        <v>271</v>
      </c>
      <c r="Z26" s="7" t="s">
        <v>222</v>
      </c>
      <c r="AA26" s="9" t="s">
        <v>163</v>
      </c>
      <c r="AB26" s="10" t="s">
        <v>390</v>
      </c>
      <c r="AC26" s="11">
        <v>45293</v>
      </c>
      <c r="AD26" s="16"/>
      <c r="AE26" s="30" t="s">
        <v>415</v>
      </c>
      <c r="AF26" s="50" t="s">
        <v>409</v>
      </c>
      <c r="AG26" s="16"/>
    </row>
    <row r="27" spans="1:33" customFormat="1" ht="177.75" customHeight="1" x14ac:dyDescent="0.25">
      <c r="A27" s="6" t="s">
        <v>151</v>
      </c>
      <c r="B27" s="6" t="s">
        <v>290</v>
      </c>
      <c r="C27" s="6" t="s">
        <v>48</v>
      </c>
      <c r="D27" s="13" t="s">
        <v>291</v>
      </c>
      <c r="E27" s="7" t="s">
        <v>160</v>
      </c>
      <c r="F27" s="7" t="s">
        <v>161</v>
      </c>
      <c r="G27" s="8" t="s">
        <v>44</v>
      </c>
      <c r="H27" s="8" t="s">
        <v>93</v>
      </c>
      <c r="I27" s="8">
        <v>2.5</v>
      </c>
      <c r="J27" s="8" t="s">
        <v>273</v>
      </c>
      <c r="K27" s="7" t="s">
        <v>274</v>
      </c>
      <c r="L27" s="9" t="s">
        <v>292</v>
      </c>
      <c r="M27" s="6" t="s">
        <v>71</v>
      </c>
      <c r="N27" s="6" t="s">
        <v>42</v>
      </c>
      <c r="O27" s="6" t="s">
        <v>42</v>
      </c>
      <c r="P27" s="6" t="s">
        <v>43</v>
      </c>
      <c r="Q27" s="6" t="s">
        <v>42</v>
      </c>
      <c r="R27" s="6" t="s">
        <v>42</v>
      </c>
      <c r="S27" s="6" t="s">
        <v>42</v>
      </c>
      <c r="T27" s="6">
        <v>90</v>
      </c>
      <c r="U27" s="37" t="s">
        <v>266</v>
      </c>
      <c r="V27" s="8" t="s">
        <v>44</v>
      </c>
      <c r="W27" s="8" t="s">
        <v>93</v>
      </c>
      <c r="X27" s="8">
        <v>2.5</v>
      </c>
      <c r="Y27" s="8" t="s">
        <v>273</v>
      </c>
      <c r="Z27" s="7" t="s">
        <v>274</v>
      </c>
      <c r="AA27" s="9" t="s">
        <v>163</v>
      </c>
      <c r="AB27" s="10" t="s">
        <v>390</v>
      </c>
      <c r="AC27" s="11">
        <v>45293</v>
      </c>
      <c r="AD27" s="16"/>
      <c r="AE27" s="30" t="s">
        <v>415</v>
      </c>
      <c r="AF27" s="50" t="s">
        <v>409</v>
      </c>
      <c r="AG27" s="16"/>
    </row>
    <row r="28" spans="1:33" customFormat="1" ht="177.75" customHeight="1" x14ac:dyDescent="0.25">
      <c r="A28" s="6" t="s">
        <v>151</v>
      </c>
      <c r="B28" s="6" t="s">
        <v>152</v>
      </c>
      <c r="C28" s="6" t="s">
        <v>34</v>
      </c>
      <c r="D28" s="13" t="s">
        <v>159</v>
      </c>
      <c r="E28" s="7" t="s">
        <v>160</v>
      </c>
      <c r="F28" s="7" t="s">
        <v>161</v>
      </c>
      <c r="G28" s="8" t="s">
        <v>38</v>
      </c>
      <c r="H28" s="8" t="s">
        <v>69</v>
      </c>
      <c r="I28" s="8">
        <f>(IF(H28="Insignificante",1.25,IF(H28="Menor",2.5,IF(H28="Moderado",5,IF(H28="Mayor",10,IF(H28="Catastrófico",20,0))))))*(IF(G28="Rara vez",1,IF(G28="Improbable",2,IF(G28="Posible",3,IF(G28="Probable",4,IF(G28="Casi seguro",5,0))))))</f>
        <v>20</v>
      </c>
      <c r="J28" s="8" t="str">
        <f>IF(AND(I28&lt;4,I28&gt;1),"Zona de riesgo baja",IF(AND(I28&gt;4,I28&lt;8),"Zona de riesgo moderada",IF(AND(I28&gt;8,I28&lt;=20),"Zona de riesgo alta",IF(I28&gt;20,"Zona de riesgo extrema",0))))</f>
        <v>Zona de riesgo alta</v>
      </c>
      <c r="K28" s="7" t="str">
        <f>IF(J28="Zona de riesgo baja","Aceptar",IF(J28="Zona de riesgo moderada","Prevenir
Retener
Proteger",IF(J28="Zona de riesgo alta","Prevenir
Proteger
Transferir",IF(J28="Zona de riesgo extrema","Prevenir
Proteger
Transferir
Eliminar",0))))</f>
        <v>Prevenir
Proteger
Transferir</v>
      </c>
      <c r="L28" s="9" t="s">
        <v>162</v>
      </c>
      <c r="M28" s="6" t="s">
        <v>71</v>
      </c>
      <c r="N28" s="6" t="s">
        <v>42</v>
      </c>
      <c r="O28" s="6" t="s">
        <v>42</v>
      </c>
      <c r="P28" s="6" t="s">
        <v>99</v>
      </c>
      <c r="Q28" s="6" t="s">
        <v>42</v>
      </c>
      <c r="R28" s="6" t="s">
        <v>42</v>
      </c>
      <c r="S28" s="6" t="s">
        <v>42</v>
      </c>
      <c r="T28" s="6">
        <f>IF(N28="SI",15,0)+IF(O28="SI",5,0)+IF(Q28="SI",15,0)+IF(R28="SI",10,0)+IF(S28="SI",30,0)+IF(P28="Automático",25,IF(P28="Manual",15,0))</f>
        <v>100</v>
      </c>
      <c r="U28" s="37" t="str">
        <f>IF(T28&lt;50,"No hay desplazamiento",IF(T28&gt;76,CONCATENATE("Baja 2 niveles de ",M28),CONCATENATE("Baja 1 nivel de ",M28)))</f>
        <v>Baja 2 niveles de Probabilidad</v>
      </c>
      <c r="V28" s="8" t="s">
        <v>44</v>
      </c>
      <c r="W28" s="8" t="s">
        <v>69</v>
      </c>
      <c r="X28" s="8">
        <f>(IF(W28="Insignificante",1.25,IF(W28="Menor",2.5,IF(W28="Moderado",5,IF(W28="Mayor",10,IF(W28="Catastrófico",20,0))))))*(IF(V28="Rara vez",1,IF(V28="Improbable",2,IF(V28="Posible",3,IF(V28="Probable",4,IF(V28="Casi seguro",5,0))))))</f>
        <v>10</v>
      </c>
      <c r="Y28" s="8" t="str">
        <f>IF(AND(X28&lt;4,X28&gt;1),"Zona de riesgo baja",IF(AND(X28&gt;4,X28&lt;8),"Zona de riesgo moderada",IF(AND(X28&gt;8,X28&lt;=20),"Zona de riesgo alta",IF(X28&gt;20,"Zona de riesgo extrema",0))))</f>
        <v>Zona de riesgo alta</v>
      </c>
      <c r="Z28" s="7" t="str">
        <f>IF(Y28="Zona de riesgo baja","Aceptar",IF(Y28="Zona de riesgo moderada","Prevenir
Retener
Proteger",IF(Y28="Zona de riesgo alta","Prevenir
Proteger
Transferir",IF(Y28="Zona de riesgo extrema","Prevenir
Proteger
Transferir
Eliminar",0))))</f>
        <v>Prevenir
Proteger
Transferir</v>
      </c>
      <c r="AA28" s="9" t="s">
        <v>163</v>
      </c>
      <c r="AB28" s="10" t="s">
        <v>152</v>
      </c>
      <c r="AC28" s="11">
        <v>45293</v>
      </c>
      <c r="AD28" s="16"/>
      <c r="AE28" s="30" t="s">
        <v>415</v>
      </c>
      <c r="AF28" s="50" t="s">
        <v>409</v>
      </c>
      <c r="AG28" s="16"/>
    </row>
    <row r="29" spans="1:33" customFormat="1" ht="177.75" customHeight="1" x14ac:dyDescent="0.25">
      <c r="A29" s="6" t="s">
        <v>151</v>
      </c>
      <c r="B29" s="6" t="s">
        <v>152</v>
      </c>
      <c r="C29" s="6" t="s">
        <v>34</v>
      </c>
      <c r="D29" s="13" t="s">
        <v>324</v>
      </c>
      <c r="E29" s="7" t="s">
        <v>160</v>
      </c>
      <c r="F29" s="7" t="s">
        <v>161</v>
      </c>
      <c r="G29" s="8" t="s">
        <v>52</v>
      </c>
      <c r="H29" s="8" t="s">
        <v>69</v>
      </c>
      <c r="I29" s="8">
        <f>(IF(H29="Insignificante",1.25,IF(H29="Menor",2.5,IF(H29="Moderado",5,IF(H29="Mayor",10,IF(H29="Catastrófico",20,0))))))*(IF(G29="Rara vez",1,IF(G29="Improbable",2,IF(G29="Posible",3,IF(G29="Probable",4,IF(G29="Casi seguro",5,0))))))</f>
        <v>30</v>
      </c>
      <c r="J29" s="8" t="str">
        <f>IF(AND(I29&lt;4,I29&gt;1),"Zona de riesgo baja",IF(AND(I29&gt;4,I29&lt;8),"Zona de riesgo moderada",IF(AND(I29&gt;8,I29&lt;=20),"Zona de riesgo alta",IF(I29&gt;20,"Zona de riesgo extrema",0))))</f>
        <v>Zona de riesgo extrema</v>
      </c>
      <c r="K29" s="7" t="str">
        <f>IF(J29="Zona de riesgo baja","Aceptar",IF(J29="Zona de riesgo moderada","Prevenir
Retener
Proteger",IF(J29="Zona de riesgo alta","Prevenir
Proteger
Transferir",IF(J29="Zona de riesgo extrema","Prevenir
Proteger
Transferir
Eliminar",0))))</f>
        <v>Prevenir
Proteger
Transferir
Eliminar</v>
      </c>
      <c r="L29" s="9" t="s">
        <v>162</v>
      </c>
      <c r="M29" s="6" t="s">
        <v>71</v>
      </c>
      <c r="N29" s="6" t="s">
        <v>42</v>
      </c>
      <c r="O29" s="6" t="s">
        <v>42</v>
      </c>
      <c r="P29" s="6" t="s">
        <v>99</v>
      </c>
      <c r="Q29" s="6" t="s">
        <v>42</v>
      </c>
      <c r="R29" s="6" t="s">
        <v>42</v>
      </c>
      <c r="S29" s="6" t="s">
        <v>42</v>
      </c>
      <c r="T29" s="6">
        <f>IF(N29="SI",15,0)+IF(O29="SI",5,0)+IF(Q29="SI",15,0)+IF(R29="SI",10,0)+IF(S29="SI",30,0)+IF(P29="Automático",25,IF(P29="Manual",15,0))</f>
        <v>100</v>
      </c>
      <c r="U29" s="37" t="str">
        <f>IF(T29&lt;50,"No hay desplazamiento",IF(T29&gt;76,CONCATENATE("Baja 2 niveles de ",M29),CONCATENATE("Baja 1 nivel de ",M29)))</f>
        <v>Baja 2 niveles de Probabilidad</v>
      </c>
      <c r="V29" s="8" t="s">
        <v>44</v>
      </c>
      <c r="W29" s="8" t="s">
        <v>69</v>
      </c>
      <c r="X29" s="8">
        <f>(IF(W29="Insignificante",1.25,IF(W29="Menor",2.5,IF(W29="Moderado",5,IF(W29="Mayor",10,IF(W29="Catastrófico",20,0))))))*(IF(V29="Rara vez",1,IF(V29="Improbable",2,IF(V29="Posible",3,IF(V29="Probable",4,IF(V29="Casi seguro",5,0))))))</f>
        <v>10</v>
      </c>
      <c r="Y29" s="8" t="str">
        <f>IF(AND(X29&lt;4,X29&gt;1),"Zona de riesgo baja",IF(AND(X29&gt;4,X29&lt;8),"Zona de riesgo moderada",IF(AND(X29&gt;8,X29&lt;=20),"Zona de riesgo alta",IF(X29&gt;20,"Zona de riesgo extrema",0))))</f>
        <v>Zona de riesgo alta</v>
      </c>
      <c r="Z29" s="7" t="str">
        <f>IF(Y29="Zona de riesgo baja","Aceptar",IF(Y29="Zona de riesgo moderada","Prevenir
Retener
Proteger",IF(Y29="Zona de riesgo alta","Prevenir
Proteger
Transferir",IF(Y29="Zona de riesgo extrema","Prevenir
Proteger
Transferir
Eliminar",0))))</f>
        <v>Prevenir
Proteger
Transferir</v>
      </c>
      <c r="AA29" s="9" t="s">
        <v>163</v>
      </c>
      <c r="AB29" s="10" t="s">
        <v>152</v>
      </c>
      <c r="AC29" s="11">
        <v>45293</v>
      </c>
      <c r="AD29" s="16"/>
      <c r="AE29" s="30" t="s">
        <v>415</v>
      </c>
      <c r="AF29" s="50" t="s">
        <v>409</v>
      </c>
      <c r="AG29" s="16"/>
    </row>
    <row r="30" spans="1:33" customFormat="1" ht="177.75" customHeight="1" x14ac:dyDescent="0.25">
      <c r="A30" s="6" t="s">
        <v>151</v>
      </c>
      <c r="B30" s="6" t="s">
        <v>152</v>
      </c>
      <c r="C30" s="6" t="s">
        <v>34</v>
      </c>
      <c r="D30" s="13" t="s">
        <v>153</v>
      </c>
      <c r="E30" s="7" t="s">
        <v>154</v>
      </c>
      <c r="F30" s="7" t="s">
        <v>155</v>
      </c>
      <c r="G30" s="8" t="s">
        <v>52</v>
      </c>
      <c r="H30" s="8" t="s">
        <v>69</v>
      </c>
      <c r="I30" s="8">
        <f>(IF(H30="Insignificante",1.25,IF(H30="Menor",2.5,IF(H30="Moderado",5,IF(H30="Mayor",10,IF(H30="Catastrófico",20,0))))))*(IF(G30="Rara vez",1,IF(G30="Improbable",2,IF(G30="Posible",3,IF(G30="Probable",4,IF(G30="Casi seguro",5,0))))))</f>
        <v>30</v>
      </c>
      <c r="J30" s="8" t="str">
        <f>IF(AND(I30&lt;4,I30&gt;1),"Zona de riesgo baja",IF(AND(I30&gt;4,I30&lt;8),"Zona de riesgo moderada",IF(AND(I30&gt;8,I30&lt;=20),"Zona de riesgo alta",IF(I30&gt;20,"Zona de riesgo extrema",0))))</f>
        <v>Zona de riesgo extrema</v>
      </c>
      <c r="K30" s="7" t="str">
        <f>IF(J30="Zona de riesgo baja","Aceptar",IF(J30="Zona de riesgo moderada","Prevenir
Retener
Proteger",IF(J30="Zona de riesgo alta","Prevenir
Proteger
Transferir",IF(J30="Zona de riesgo extrema","Prevenir
Proteger
Transferir
Eliminar",0))))</f>
        <v>Prevenir
Proteger
Transferir
Eliminar</v>
      </c>
      <c r="L30" s="9" t="s">
        <v>156</v>
      </c>
      <c r="M30" s="6" t="s">
        <v>71</v>
      </c>
      <c r="N30" s="6" t="s">
        <v>42</v>
      </c>
      <c r="O30" s="6" t="s">
        <v>42</v>
      </c>
      <c r="P30" s="6" t="s">
        <v>43</v>
      </c>
      <c r="Q30" s="6" t="s">
        <v>42</v>
      </c>
      <c r="R30" s="6" t="s">
        <v>42</v>
      </c>
      <c r="S30" s="6" t="s">
        <v>42</v>
      </c>
      <c r="T30" s="6">
        <f>IF(N30="SI",15,0)+IF(O30="SI",5,0)+IF(Q30="SI",15,0)+IF(R30="SI",10,0)+IF(S30="SI",30,0)+IF(P30="Automático",25,IF(P30="Manual",15,0))</f>
        <v>90</v>
      </c>
      <c r="U30" s="37" t="str">
        <f>IF(T30&lt;50,"No hay desplazamiento",IF(T30&gt;76,CONCATENATE("Baja 2 niveles de ",M30),CONCATENATE("Baja 1 nivel de ",M30)))</f>
        <v>Baja 2 niveles de Probabilidad</v>
      </c>
      <c r="V30" s="8" t="s">
        <v>44</v>
      </c>
      <c r="W30" s="8" t="s">
        <v>69</v>
      </c>
      <c r="X30" s="8">
        <f>(IF(W30="Insignificante",1.25,IF(W30="Menor",2.5,IF(W30="Moderado",5,IF(W30="Mayor",10,IF(W30="Catastrófico",20,0))))))*(IF(V30="Rara vez",1,IF(V30="Improbable",2,IF(V30="Posible",3,IF(V30="Probable",4,IF(V30="Casi seguro",5,0))))))</f>
        <v>10</v>
      </c>
      <c r="Y30" s="8" t="str">
        <f>IF(AND(X30&lt;4,X30&gt;1),"Zona de riesgo baja",IF(AND(X30&gt;4,X30&lt;8),"Zona de riesgo moderada",IF(AND(X30&gt;8,X30&lt;=20),"Zona de riesgo alta",IF(X30&gt;20,"Zona de riesgo extrema",0))))</f>
        <v>Zona de riesgo alta</v>
      </c>
      <c r="Z30" s="7" t="str">
        <f>IF(Y30="Zona de riesgo baja","Aceptar",IF(Y30="Zona de riesgo moderada","Prevenir
Retener
Proteger",IF(Y30="Zona de riesgo alta","Prevenir
Proteger
Transferir",IF(Y30="Zona de riesgo extrema","Prevenir
Proteger
Transferir
Eliminar",0))))</f>
        <v>Prevenir
Proteger
Transferir</v>
      </c>
      <c r="AA30" s="9" t="s">
        <v>157</v>
      </c>
      <c r="AB30" s="10" t="s">
        <v>390</v>
      </c>
      <c r="AC30" s="11">
        <v>45293</v>
      </c>
      <c r="AD30" s="16"/>
      <c r="AE30" s="30" t="s">
        <v>415</v>
      </c>
      <c r="AF30" s="50" t="s">
        <v>409</v>
      </c>
      <c r="AG30" s="16"/>
    </row>
    <row r="31" spans="1:33" customFormat="1" ht="177.75" customHeight="1" x14ac:dyDescent="0.25">
      <c r="A31" s="6" t="s">
        <v>151</v>
      </c>
      <c r="B31" s="6" t="s">
        <v>152</v>
      </c>
      <c r="C31" s="6" t="s">
        <v>34</v>
      </c>
      <c r="D31" s="13" t="s">
        <v>306</v>
      </c>
      <c r="E31" s="7" t="s">
        <v>160</v>
      </c>
      <c r="F31" s="7" t="s">
        <v>161</v>
      </c>
      <c r="G31" s="8" t="s">
        <v>38</v>
      </c>
      <c r="H31" s="8" t="s">
        <v>93</v>
      </c>
      <c r="I31" s="8">
        <v>5</v>
      </c>
      <c r="J31" s="8" t="s">
        <v>271</v>
      </c>
      <c r="K31" s="7" t="s">
        <v>222</v>
      </c>
      <c r="L31" s="9" t="s">
        <v>162</v>
      </c>
      <c r="M31" s="6" t="s">
        <v>71</v>
      </c>
      <c r="N31" s="6" t="s">
        <v>42</v>
      </c>
      <c r="O31" s="6" t="s">
        <v>42</v>
      </c>
      <c r="P31" s="6" t="s">
        <v>99</v>
      </c>
      <c r="Q31" s="6" t="s">
        <v>42</v>
      </c>
      <c r="R31" s="6" t="s">
        <v>42</v>
      </c>
      <c r="S31" s="6" t="s">
        <v>42</v>
      </c>
      <c r="T31" s="6">
        <v>100</v>
      </c>
      <c r="U31" s="37" t="s">
        <v>266</v>
      </c>
      <c r="V31" s="8" t="s">
        <v>38</v>
      </c>
      <c r="W31" s="8" t="s">
        <v>93</v>
      </c>
      <c r="X31" s="8">
        <v>2.5</v>
      </c>
      <c r="Y31" s="8" t="s">
        <v>273</v>
      </c>
      <c r="Z31" s="7" t="s">
        <v>274</v>
      </c>
      <c r="AA31" s="9" t="s">
        <v>163</v>
      </c>
      <c r="AB31" s="10" t="s">
        <v>152</v>
      </c>
      <c r="AC31" s="11">
        <v>45293</v>
      </c>
      <c r="AD31" s="16"/>
      <c r="AE31" s="30" t="s">
        <v>415</v>
      </c>
      <c r="AF31" s="50" t="s">
        <v>409</v>
      </c>
      <c r="AG31" s="16"/>
    </row>
    <row r="32" spans="1:33" customFormat="1" ht="177.75" customHeight="1" x14ac:dyDescent="0.25">
      <c r="A32" s="6" t="s">
        <v>151</v>
      </c>
      <c r="B32" s="6" t="s">
        <v>152</v>
      </c>
      <c r="C32" s="6" t="s">
        <v>34</v>
      </c>
      <c r="D32" s="13" t="s">
        <v>270</v>
      </c>
      <c r="E32" s="7" t="s">
        <v>160</v>
      </c>
      <c r="F32" s="7" t="s">
        <v>161</v>
      </c>
      <c r="G32" s="8" t="s">
        <v>38</v>
      </c>
      <c r="H32" s="8" t="s">
        <v>93</v>
      </c>
      <c r="I32" s="8">
        <v>5</v>
      </c>
      <c r="J32" s="8" t="s">
        <v>271</v>
      </c>
      <c r="K32" s="7" t="s">
        <v>222</v>
      </c>
      <c r="L32" s="9" t="s">
        <v>162</v>
      </c>
      <c r="M32" s="6" t="s">
        <v>71</v>
      </c>
      <c r="N32" s="6" t="s">
        <v>42</v>
      </c>
      <c r="O32" s="6" t="s">
        <v>42</v>
      </c>
      <c r="P32" s="6" t="s">
        <v>99</v>
      </c>
      <c r="Q32" s="6" t="s">
        <v>42</v>
      </c>
      <c r="R32" s="6" t="s">
        <v>42</v>
      </c>
      <c r="S32" s="6" t="s">
        <v>42</v>
      </c>
      <c r="T32" s="6">
        <v>100</v>
      </c>
      <c r="U32" s="37" t="s">
        <v>266</v>
      </c>
      <c r="V32" s="8" t="s">
        <v>38</v>
      </c>
      <c r="W32" s="8" t="s">
        <v>93</v>
      </c>
      <c r="X32" s="8">
        <v>10</v>
      </c>
      <c r="Y32" s="8" t="s">
        <v>259</v>
      </c>
      <c r="Z32" s="7" t="s">
        <v>260</v>
      </c>
      <c r="AA32" s="9" t="s">
        <v>163</v>
      </c>
      <c r="AB32" s="10" t="s">
        <v>152</v>
      </c>
      <c r="AC32" s="11">
        <v>45293</v>
      </c>
      <c r="AD32" s="16"/>
      <c r="AE32" s="30" t="s">
        <v>415</v>
      </c>
      <c r="AF32" s="50" t="s">
        <v>409</v>
      </c>
      <c r="AG32" s="16"/>
    </row>
    <row r="33" spans="1:33" customFormat="1" ht="177.75" customHeight="1" x14ac:dyDescent="0.25">
      <c r="A33" s="6" t="s">
        <v>151</v>
      </c>
      <c r="B33" s="6" t="s">
        <v>152</v>
      </c>
      <c r="C33" s="6" t="s">
        <v>34</v>
      </c>
      <c r="D33" s="13" t="s">
        <v>264</v>
      </c>
      <c r="E33" s="7" t="s">
        <v>160</v>
      </c>
      <c r="F33" s="7" t="s">
        <v>161</v>
      </c>
      <c r="G33" s="8" t="s">
        <v>38</v>
      </c>
      <c r="H33" s="8" t="s">
        <v>69</v>
      </c>
      <c r="I33" s="8">
        <v>20</v>
      </c>
      <c r="J33" s="8" t="s">
        <v>259</v>
      </c>
      <c r="K33" s="7" t="s">
        <v>260</v>
      </c>
      <c r="L33" s="9" t="s">
        <v>265</v>
      </c>
      <c r="M33" s="6" t="s">
        <v>71</v>
      </c>
      <c r="N33" s="6" t="s">
        <v>42</v>
      </c>
      <c r="O33" s="6" t="s">
        <v>42</v>
      </c>
      <c r="P33" s="6" t="s">
        <v>43</v>
      </c>
      <c r="Q33" s="6" t="s">
        <v>42</v>
      </c>
      <c r="R33" s="6" t="s">
        <v>42</v>
      </c>
      <c r="S33" s="6" t="s">
        <v>42</v>
      </c>
      <c r="T33" s="6">
        <v>90</v>
      </c>
      <c r="U33" s="37" t="s">
        <v>266</v>
      </c>
      <c r="V33" s="8" t="s">
        <v>38</v>
      </c>
      <c r="W33" s="8" t="s">
        <v>69</v>
      </c>
      <c r="X33" s="8">
        <v>10</v>
      </c>
      <c r="Y33" s="8" t="s">
        <v>259</v>
      </c>
      <c r="Z33" s="7" t="s">
        <v>260</v>
      </c>
      <c r="AA33" s="9" t="s">
        <v>267</v>
      </c>
      <c r="AB33" s="10" t="s">
        <v>152</v>
      </c>
      <c r="AC33" s="11">
        <v>45293</v>
      </c>
      <c r="AD33" s="16"/>
      <c r="AE33" s="30" t="s">
        <v>415</v>
      </c>
      <c r="AF33" s="50" t="s">
        <v>409</v>
      </c>
      <c r="AG33" s="16"/>
    </row>
    <row r="34" spans="1:33" customFormat="1" ht="177.75" customHeight="1" x14ac:dyDescent="0.25">
      <c r="A34" s="6" t="s">
        <v>151</v>
      </c>
      <c r="B34" s="6" t="s">
        <v>152</v>
      </c>
      <c r="C34" s="6" t="s">
        <v>34</v>
      </c>
      <c r="D34" s="13" t="s">
        <v>323</v>
      </c>
      <c r="E34" s="7" t="s">
        <v>160</v>
      </c>
      <c r="F34" s="7" t="s">
        <v>161</v>
      </c>
      <c r="G34" s="8" t="s">
        <v>38</v>
      </c>
      <c r="H34" s="8" t="s">
        <v>93</v>
      </c>
      <c r="I34" s="8">
        <v>5</v>
      </c>
      <c r="J34" s="8" t="s">
        <v>271</v>
      </c>
      <c r="K34" s="7" t="s">
        <v>222</v>
      </c>
      <c r="L34" s="9" t="s">
        <v>162</v>
      </c>
      <c r="M34" s="6" t="s">
        <v>71</v>
      </c>
      <c r="N34" s="6" t="s">
        <v>42</v>
      </c>
      <c r="O34" s="6" t="s">
        <v>42</v>
      </c>
      <c r="P34" s="6" t="s">
        <v>99</v>
      </c>
      <c r="Q34" s="6" t="s">
        <v>42</v>
      </c>
      <c r="R34" s="6" t="s">
        <v>42</v>
      </c>
      <c r="S34" s="6" t="s">
        <v>42</v>
      </c>
      <c r="T34" s="6">
        <v>100</v>
      </c>
      <c r="U34" s="37" t="s">
        <v>266</v>
      </c>
      <c r="V34" s="8" t="s">
        <v>38</v>
      </c>
      <c r="W34" s="8" t="s">
        <v>93</v>
      </c>
      <c r="X34" s="8">
        <v>2.5</v>
      </c>
      <c r="Y34" s="8" t="s">
        <v>273</v>
      </c>
      <c r="Z34" s="7" t="s">
        <v>274</v>
      </c>
      <c r="AA34" s="9" t="s">
        <v>163</v>
      </c>
      <c r="AB34" s="10" t="s">
        <v>152</v>
      </c>
      <c r="AC34" s="11">
        <v>45293</v>
      </c>
      <c r="AD34" s="16"/>
      <c r="AE34" s="30" t="s">
        <v>415</v>
      </c>
      <c r="AF34" s="50" t="s">
        <v>409</v>
      </c>
      <c r="AG34" s="16"/>
    </row>
    <row r="35" spans="1:33" customFormat="1" ht="177.75" customHeight="1" x14ac:dyDescent="0.25">
      <c r="A35" s="6" t="s">
        <v>151</v>
      </c>
      <c r="B35" s="6" t="s">
        <v>152</v>
      </c>
      <c r="C35" s="6" t="s">
        <v>34</v>
      </c>
      <c r="D35" s="13" t="s">
        <v>325</v>
      </c>
      <c r="E35" s="7" t="s">
        <v>160</v>
      </c>
      <c r="F35" s="7" t="s">
        <v>161</v>
      </c>
      <c r="G35" s="8" t="s">
        <v>38</v>
      </c>
      <c r="H35" s="8" t="s">
        <v>93</v>
      </c>
      <c r="I35" s="8">
        <v>5</v>
      </c>
      <c r="J35" s="8" t="s">
        <v>271</v>
      </c>
      <c r="K35" s="7" t="s">
        <v>222</v>
      </c>
      <c r="L35" s="9" t="s">
        <v>162</v>
      </c>
      <c r="M35" s="6" t="s">
        <v>71</v>
      </c>
      <c r="N35" s="6" t="s">
        <v>42</v>
      </c>
      <c r="O35" s="6" t="s">
        <v>42</v>
      </c>
      <c r="P35" s="6" t="s">
        <v>43</v>
      </c>
      <c r="Q35" s="6" t="s">
        <v>42</v>
      </c>
      <c r="R35" s="6" t="s">
        <v>42</v>
      </c>
      <c r="S35" s="6" t="s">
        <v>42</v>
      </c>
      <c r="T35" s="6">
        <v>90</v>
      </c>
      <c r="U35" s="37" t="s">
        <v>266</v>
      </c>
      <c r="V35" s="8" t="s">
        <v>38</v>
      </c>
      <c r="W35" s="8" t="s">
        <v>93</v>
      </c>
      <c r="X35" s="8">
        <v>5</v>
      </c>
      <c r="Y35" s="8" t="s">
        <v>271</v>
      </c>
      <c r="Z35" s="7" t="s">
        <v>222</v>
      </c>
      <c r="AA35" s="9" t="s">
        <v>163</v>
      </c>
      <c r="AB35" s="10" t="s">
        <v>152</v>
      </c>
      <c r="AC35" s="11">
        <v>45293</v>
      </c>
      <c r="AD35" s="16"/>
      <c r="AE35" s="30" t="s">
        <v>415</v>
      </c>
      <c r="AF35" s="50" t="s">
        <v>409</v>
      </c>
      <c r="AG35" s="16"/>
    </row>
    <row r="36" spans="1:33" customFormat="1" ht="177.75" customHeight="1" x14ac:dyDescent="0.25">
      <c r="A36" s="6" t="s">
        <v>151</v>
      </c>
      <c r="B36" s="6" t="s">
        <v>152</v>
      </c>
      <c r="C36" s="6" t="s">
        <v>34</v>
      </c>
      <c r="D36" s="13" t="s">
        <v>314</v>
      </c>
      <c r="E36" s="7" t="s">
        <v>160</v>
      </c>
      <c r="F36" s="7" t="s">
        <v>161</v>
      </c>
      <c r="G36" s="8" t="s">
        <v>44</v>
      </c>
      <c r="H36" s="8" t="s">
        <v>93</v>
      </c>
      <c r="I36" s="8">
        <v>2.5</v>
      </c>
      <c r="J36" s="8" t="s">
        <v>273</v>
      </c>
      <c r="K36" s="7" t="s">
        <v>274</v>
      </c>
      <c r="L36" s="9" t="s">
        <v>162</v>
      </c>
      <c r="M36" s="6" t="s">
        <v>71</v>
      </c>
      <c r="N36" s="6" t="s">
        <v>42</v>
      </c>
      <c r="O36" s="6" t="s">
        <v>42</v>
      </c>
      <c r="P36" s="6" t="s">
        <v>99</v>
      </c>
      <c r="Q36" s="6" t="s">
        <v>42</v>
      </c>
      <c r="R36" s="6" t="s">
        <v>42</v>
      </c>
      <c r="S36" s="6" t="s">
        <v>42</v>
      </c>
      <c r="T36" s="6">
        <v>100</v>
      </c>
      <c r="U36" s="37" t="s">
        <v>266</v>
      </c>
      <c r="V36" s="8" t="s">
        <v>44</v>
      </c>
      <c r="W36" s="8" t="s">
        <v>93</v>
      </c>
      <c r="X36" s="8">
        <v>2.5</v>
      </c>
      <c r="Y36" s="8" t="s">
        <v>273</v>
      </c>
      <c r="Z36" s="7" t="s">
        <v>274</v>
      </c>
      <c r="AA36" s="9" t="s">
        <v>163</v>
      </c>
      <c r="AB36" s="10" t="s">
        <v>152</v>
      </c>
      <c r="AC36" s="11">
        <v>45293</v>
      </c>
      <c r="AD36" s="16"/>
      <c r="AE36" s="30" t="s">
        <v>415</v>
      </c>
      <c r="AF36" s="50" t="s">
        <v>409</v>
      </c>
      <c r="AG36" s="16"/>
    </row>
    <row r="37" spans="1:33" customFormat="1" ht="177.75" customHeight="1" x14ac:dyDescent="0.25">
      <c r="A37" s="6" t="s">
        <v>151</v>
      </c>
      <c r="B37" s="6" t="s">
        <v>152</v>
      </c>
      <c r="C37" s="6" t="s">
        <v>34</v>
      </c>
      <c r="D37" s="13" t="s">
        <v>307</v>
      </c>
      <c r="E37" s="7" t="s">
        <v>160</v>
      </c>
      <c r="F37" s="7" t="s">
        <v>161</v>
      </c>
      <c r="G37" s="8" t="s">
        <v>44</v>
      </c>
      <c r="H37" s="8" t="s">
        <v>93</v>
      </c>
      <c r="I37" s="8">
        <v>2.5</v>
      </c>
      <c r="J37" s="8" t="s">
        <v>273</v>
      </c>
      <c r="K37" s="7" t="s">
        <v>274</v>
      </c>
      <c r="L37" s="9" t="s">
        <v>296</v>
      </c>
      <c r="M37" s="6" t="s">
        <v>71</v>
      </c>
      <c r="N37" s="6" t="s">
        <v>42</v>
      </c>
      <c r="O37" s="6" t="s">
        <v>42</v>
      </c>
      <c r="P37" s="6" t="s">
        <v>43</v>
      </c>
      <c r="Q37" s="6" t="s">
        <v>42</v>
      </c>
      <c r="R37" s="6" t="s">
        <v>42</v>
      </c>
      <c r="S37" s="6" t="s">
        <v>42</v>
      </c>
      <c r="T37" s="6">
        <v>90</v>
      </c>
      <c r="U37" s="37" t="s">
        <v>266</v>
      </c>
      <c r="V37" s="8" t="s">
        <v>44</v>
      </c>
      <c r="W37" s="8" t="s">
        <v>93</v>
      </c>
      <c r="X37" s="8">
        <v>2.5</v>
      </c>
      <c r="Y37" s="8" t="s">
        <v>273</v>
      </c>
      <c r="Z37" s="7" t="s">
        <v>274</v>
      </c>
      <c r="AA37" s="9" t="s">
        <v>163</v>
      </c>
      <c r="AB37" s="10" t="s">
        <v>152</v>
      </c>
      <c r="AC37" s="11">
        <v>45293</v>
      </c>
      <c r="AD37" s="16"/>
      <c r="AE37" s="30" t="s">
        <v>415</v>
      </c>
      <c r="AF37" s="50" t="s">
        <v>409</v>
      </c>
      <c r="AG37" s="16"/>
    </row>
    <row r="38" spans="1:33" customFormat="1" ht="177.75" customHeight="1" x14ac:dyDescent="0.25">
      <c r="A38" s="6" t="s">
        <v>151</v>
      </c>
      <c r="B38" s="6" t="s">
        <v>152</v>
      </c>
      <c r="C38" s="6" t="s">
        <v>34</v>
      </c>
      <c r="D38" s="13" t="s">
        <v>322</v>
      </c>
      <c r="E38" s="7" t="s">
        <v>160</v>
      </c>
      <c r="F38" s="7" t="s">
        <v>161</v>
      </c>
      <c r="G38" s="8" t="s">
        <v>44</v>
      </c>
      <c r="H38" s="8" t="s">
        <v>93</v>
      </c>
      <c r="I38" s="8">
        <v>2.5</v>
      </c>
      <c r="J38" s="8" t="s">
        <v>273</v>
      </c>
      <c r="K38" s="7" t="s">
        <v>274</v>
      </c>
      <c r="L38" s="9" t="s">
        <v>296</v>
      </c>
      <c r="M38" s="6" t="s">
        <v>71</v>
      </c>
      <c r="N38" s="6" t="s">
        <v>42</v>
      </c>
      <c r="O38" s="6" t="s">
        <v>42</v>
      </c>
      <c r="P38" s="6" t="s">
        <v>43</v>
      </c>
      <c r="Q38" s="6" t="s">
        <v>42</v>
      </c>
      <c r="R38" s="6" t="s">
        <v>42</v>
      </c>
      <c r="S38" s="6" t="s">
        <v>42</v>
      </c>
      <c r="T38" s="6">
        <v>90</v>
      </c>
      <c r="U38" s="37" t="s">
        <v>266</v>
      </c>
      <c r="V38" s="8" t="s">
        <v>44</v>
      </c>
      <c r="W38" s="8" t="s">
        <v>93</v>
      </c>
      <c r="X38" s="8">
        <v>2.5</v>
      </c>
      <c r="Y38" s="8" t="s">
        <v>273</v>
      </c>
      <c r="Z38" s="7" t="s">
        <v>274</v>
      </c>
      <c r="AA38" s="9" t="s">
        <v>163</v>
      </c>
      <c r="AB38" s="10" t="s">
        <v>152</v>
      </c>
      <c r="AC38" s="11">
        <v>45293</v>
      </c>
      <c r="AD38" s="16"/>
      <c r="AE38" s="30" t="s">
        <v>415</v>
      </c>
      <c r="AF38" s="50" t="s">
        <v>409</v>
      </c>
      <c r="AG38" s="16"/>
    </row>
    <row r="39" spans="1:33" customFormat="1" ht="177.75" customHeight="1" x14ac:dyDescent="0.25">
      <c r="A39" s="6" t="s">
        <v>151</v>
      </c>
      <c r="B39" s="6" t="s">
        <v>152</v>
      </c>
      <c r="C39" s="6" t="s">
        <v>34</v>
      </c>
      <c r="D39" s="13" t="s">
        <v>327</v>
      </c>
      <c r="E39" s="7" t="s">
        <v>160</v>
      </c>
      <c r="F39" s="7" t="s">
        <v>161</v>
      </c>
      <c r="G39" s="8" t="s">
        <v>44</v>
      </c>
      <c r="H39" s="8" t="s">
        <v>45</v>
      </c>
      <c r="I39" s="8">
        <v>5</v>
      </c>
      <c r="J39" s="8" t="s">
        <v>271</v>
      </c>
      <c r="K39" s="7" t="s">
        <v>222</v>
      </c>
      <c r="L39" s="9" t="s">
        <v>279</v>
      </c>
      <c r="M39" s="6" t="s">
        <v>71</v>
      </c>
      <c r="N39" s="6" t="s">
        <v>42</v>
      </c>
      <c r="O39" s="6" t="s">
        <v>42</v>
      </c>
      <c r="P39" s="6" t="s">
        <v>43</v>
      </c>
      <c r="Q39" s="6" t="s">
        <v>42</v>
      </c>
      <c r="R39" s="6" t="s">
        <v>42</v>
      </c>
      <c r="S39" s="6" t="s">
        <v>42</v>
      </c>
      <c r="T39" s="6">
        <v>90</v>
      </c>
      <c r="U39" s="37" t="s">
        <v>266</v>
      </c>
      <c r="V39" s="8" t="s">
        <v>44</v>
      </c>
      <c r="W39" s="8" t="s">
        <v>45</v>
      </c>
      <c r="X39" s="8">
        <v>5</v>
      </c>
      <c r="Y39" s="8" t="s">
        <v>271</v>
      </c>
      <c r="Z39" s="7" t="s">
        <v>222</v>
      </c>
      <c r="AA39" s="9" t="s">
        <v>170</v>
      </c>
      <c r="AB39" s="10" t="s">
        <v>152</v>
      </c>
      <c r="AC39" s="11">
        <v>45293</v>
      </c>
      <c r="AD39" s="16"/>
      <c r="AE39" s="30" t="s">
        <v>415</v>
      </c>
      <c r="AF39" s="50" t="s">
        <v>409</v>
      </c>
      <c r="AG39" s="16"/>
    </row>
    <row r="40" spans="1:33" customFormat="1" ht="177.75" customHeight="1" x14ac:dyDescent="0.25">
      <c r="A40" s="6" t="s">
        <v>151</v>
      </c>
      <c r="B40" s="6" t="s">
        <v>152</v>
      </c>
      <c r="C40" s="6" t="s">
        <v>175</v>
      </c>
      <c r="D40" s="13" t="s">
        <v>340</v>
      </c>
      <c r="E40" s="7" t="s">
        <v>160</v>
      </c>
      <c r="F40" s="7" t="s">
        <v>161</v>
      </c>
      <c r="G40" s="8" t="s">
        <v>52</v>
      </c>
      <c r="H40" s="8" t="s">
        <v>45</v>
      </c>
      <c r="I40" s="8">
        <v>15</v>
      </c>
      <c r="J40" s="8" t="s">
        <v>259</v>
      </c>
      <c r="K40" s="7" t="s">
        <v>260</v>
      </c>
      <c r="L40" s="9" t="s">
        <v>164</v>
      </c>
      <c r="M40" s="6" t="s">
        <v>71</v>
      </c>
      <c r="N40" s="6" t="s">
        <v>42</v>
      </c>
      <c r="O40" s="6" t="s">
        <v>42</v>
      </c>
      <c r="P40" s="6" t="s">
        <v>43</v>
      </c>
      <c r="Q40" s="6" t="s">
        <v>42</v>
      </c>
      <c r="R40" s="6" t="s">
        <v>42</v>
      </c>
      <c r="S40" s="6" t="s">
        <v>42</v>
      </c>
      <c r="T40" s="6">
        <v>90</v>
      </c>
      <c r="U40" s="37" t="s">
        <v>266</v>
      </c>
      <c r="V40" s="8" t="s">
        <v>52</v>
      </c>
      <c r="W40" s="8" t="s">
        <v>45</v>
      </c>
      <c r="X40" s="8">
        <v>5</v>
      </c>
      <c r="Y40" s="8" t="s">
        <v>271</v>
      </c>
      <c r="Z40" s="7" t="s">
        <v>222</v>
      </c>
      <c r="AA40" s="9" t="s">
        <v>163</v>
      </c>
      <c r="AB40" s="10" t="s">
        <v>152</v>
      </c>
      <c r="AC40" s="11">
        <v>45293</v>
      </c>
      <c r="AD40" s="16"/>
      <c r="AE40" s="30" t="s">
        <v>415</v>
      </c>
      <c r="AF40" s="50" t="s">
        <v>409</v>
      </c>
      <c r="AG40" s="16"/>
    </row>
    <row r="41" spans="1:33" customFormat="1" ht="177.75" customHeight="1" x14ac:dyDescent="0.25">
      <c r="A41" s="6" t="s">
        <v>151</v>
      </c>
      <c r="B41" s="6" t="s">
        <v>152</v>
      </c>
      <c r="C41" s="6" t="s">
        <v>48</v>
      </c>
      <c r="D41" s="13" t="s">
        <v>230</v>
      </c>
      <c r="E41" s="7" t="s">
        <v>160</v>
      </c>
      <c r="F41" s="7" t="s">
        <v>161</v>
      </c>
      <c r="G41" s="8" t="s">
        <v>44</v>
      </c>
      <c r="H41" s="8" t="s">
        <v>69</v>
      </c>
      <c r="I41" s="8">
        <f>(IF(H41="Insignificante",1.25,IF(H41="Menor",2.5,IF(H41="Moderado",5,IF(H41="Mayor",10,IF(H41="Catastrófico",20,0))))))*(IF(G41="Rara vez",1,IF(G41="Improbable",2,IF(G41="Posible",3,IF(G41="Probable",4,IF(G41="Casi seguro",5,0))))))</f>
        <v>10</v>
      </c>
      <c r="J41" s="8" t="str">
        <f>IF(AND(I41&lt;4,I41&gt;1),"Zona de riesgo baja",IF(AND(I41&gt;4,I41&lt;8),"Zona de riesgo moderada",IF(AND(I41&gt;8,I41&lt;=20),"Zona de riesgo alta",IF(I41&gt;20,"Zona de riesgo extrema",0))))</f>
        <v>Zona de riesgo alta</v>
      </c>
      <c r="K41" s="7" t="str">
        <f>IF(J41="Zona de riesgo baja","Aceptar",IF(J41="Zona de riesgo moderada","Prevenir
Retener
Proteger",IF(J41="Zona de riesgo alta","Prevenir
Proteger
Transferir",IF(J41="Zona de riesgo extrema","Prevenir
Proteger
Transferir
Eliminar",0))))</f>
        <v>Prevenir
Proteger
Transferir</v>
      </c>
      <c r="L41" s="9" t="s">
        <v>162</v>
      </c>
      <c r="M41" s="6" t="s">
        <v>41</v>
      </c>
      <c r="N41" s="6" t="s">
        <v>42</v>
      </c>
      <c r="O41" s="6" t="s">
        <v>42</v>
      </c>
      <c r="P41" s="6" t="s">
        <v>99</v>
      </c>
      <c r="Q41" s="6" t="s">
        <v>42</v>
      </c>
      <c r="R41" s="6" t="s">
        <v>42</v>
      </c>
      <c r="S41" s="6" t="s">
        <v>42</v>
      </c>
      <c r="T41" s="6">
        <f>IF(N41="SI",15,0)+IF(O41="SI",5,0)+IF(Q41="SI",15,0)+IF(R41="SI",10,0)+IF(S41="SI",30,0)+IF(P41="Automático",25,IF(P41="Manual",15,0))</f>
        <v>100</v>
      </c>
      <c r="U41" s="37" t="str">
        <f>IF(T41&lt;50,"No hay desplazamiento",IF(T41&gt;76,CONCATENATE("Baja 2 niveles de ",M41),CONCATENATE("Baja 1 nivel de ",M41)))</f>
        <v>Baja 2 niveles de Probabilidad e impacto</v>
      </c>
      <c r="V41" s="8" t="s">
        <v>44</v>
      </c>
      <c r="W41" s="8" t="s">
        <v>93</v>
      </c>
      <c r="X41" s="8">
        <f>(IF(W41="Insignificante",1.25,IF(W41="Menor",2.5,IF(W41="Moderado",5,IF(W41="Mayor",10,IF(W41="Catastrófico",20,0))))))*(IF(V41="Rara vez",1,IF(V41="Improbable",2,IF(V41="Posible",3,IF(V41="Probable",4,IF(V41="Casi seguro",5,0))))))</f>
        <v>2.5</v>
      </c>
      <c r="Y41" s="8" t="str">
        <f>IF(AND(X41&lt;4,X41&gt;1),"Zona de riesgo baja",IF(AND(X41&gt;4,X41&lt;8),"Zona de riesgo moderada",IF(AND(X41&gt;8,X41&lt;=20),"Zona de riesgo alta",IF(X41&gt;20,"Zona de riesgo extrema",0))))</f>
        <v>Zona de riesgo baja</v>
      </c>
      <c r="Z41" s="7" t="str">
        <f>IF(Y41="Zona de riesgo baja","Aceptar",IF(Y41="Zona de riesgo moderada","Prevenir
Retener
Proteger",IF(Y41="Zona de riesgo alta","Prevenir
Proteger
Transferir",IF(Y41="Zona de riesgo extrema","Prevenir
Proteger
Transferir
Eliminar",0))))</f>
        <v>Aceptar</v>
      </c>
      <c r="AA41" s="9" t="s">
        <v>163</v>
      </c>
      <c r="AB41" s="10" t="s">
        <v>152</v>
      </c>
      <c r="AC41" s="11">
        <v>45293</v>
      </c>
      <c r="AD41" s="16"/>
      <c r="AE41" s="30" t="s">
        <v>415</v>
      </c>
      <c r="AF41" s="50" t="s">
        <v>409</v>
      </c>
      <c r="AG41" s="16"/>
    </row>
    <row r="42" spans="1:33" customFormat="1" ht="177.75" customHeight="1" x14ac:dyDescent="0.25">
      <c r="A42" s="6" t="s">
        <v>151</v>
      </c>
      <c r="B42" s="6" t="s">
        <v>152</v>
      </c>
      <c r="C42" s="6" t="s">
        <v>48</v>
      </c>
      <c r="D42" s="13" t="s">
        <v>305</v>
      </c>
      <c r="E42" s="7" t="s">
        <v>160</v>
      </c>
      <c r="F42" s="7" t="s">
        <v>272</v>
      </c>
      <c r="G42" s="8" t="s">
        <v>44</v>
      </c>
      <c r="H42" s="8" t="s">
        <v>45</v>
      </c>
      <c r="I42" s="8">
        <v>5</v>
      </c>
      <c r="J42" s="8" t="s">
        <v>271</v>
      </c>
      <c r="K42" s="7" t="s">
        <v>222</v>
      </c>
      <c r="L42" s="9" t="s">
        <v>162</v>
      </c>
      <c r="M42" s="6" t="s">
        <v>71</v>
      </c>
      <c r="N42" s="6" t="s">
        <v>42</v>
      </c>
      <c r="O42" s="6" t="s">
        <v>42</v>
      </c>
      <c r="P42" s="6" t="s">
        <v>99</v>
      </c>
      <c r="Q42" s="6" t="s">
        <v>42</v>
      </c>
      <c r="R42" s="6" t="s">
        <v>42</v>
      </c>
      <c r="S42" s="6" t="s">
        <v>42</v>
      </c>
      <c r="T42" s="6">
        <v>100</v>
      </c>
      <c r="U42" s="37" t="s">
        <v>266</v>
      </c>
      <c r="V42" s="8" t="s">
        <v>44</v>
      </c>
      <c r="W42" s="8" t="s">
        <v>45</v>
      </c>
      <c r="X42" s="8">
        <v>2.5</v>
      </c>
      <c r="Y42" s="8" t="s">
        <v>273</v>
      </c>
      <c r="Z42" s="7" t="s">
        <v>274</v>
      </c>
      <c r="AA42" s="9" t="s">
        <v>163</v>
      </c>
      <c r="AB42" s="10" t="s">
        <v>152</v>
      </c>
      <c r="AC42" s="11">
        <v>45293</v>
      </c>
      <c r="AD42" s="16"/>
      <c r="AE42" s="30" t="s">
        <v>415</v>
      </c>
      <c r="AF42" s="50" t="s">
        <v>409</v>
      </c>
      <c r="AG42" s="16"/>
    </row>
    <row r="43" spans="1:33" customFormat="1" ht="177.75" customHeight="1" x14ac:dyDescent="0.25">
      <c r="A43" s="6" t="s">
        <v>151</v>
      </c>
      <c r="B43" s="6" t="s">
        <v>152</v>
      </c>
      <c r="C43" s="6" t="s">
        <v>48</v>
      </c>
      <c r="D43" s="13" t="s">
        <v>315</v>
      </c>
      <c r="E43" s="7" t="s">
        <v>160</v>
      </c>
      <c r="F43" s="7" t="s">
        <v>161</v>
      </c>
      <c r="G43" s="8" t="s">
        <v>44</v>
      </c>
      <c r="H43" s="8" t="s">
        <v>278</v>
      </c>
      <c r="I43" s="8">
        <v>1.25</v>
      </c>
      <c r="J43" s="8" t="s">
        <v>273</v>
      </c>
      <c r="K43" s="7" t="s">
        <v>274</v>
      </c>
      <c r="L43" s="9" t="s">
        <v>162</v>
      </c>
      <c r="M43" s="6" t="s">
        <v>71</v>
      </c>
      <c r="N43" s="6" t="s">
        <v>42</v>
      </c>
      <c r="O43" s="6" t="s">
        <v>42</v>
      </c>
      <c r="P43" s="6" t="s">
        <v>99</v>
      </c>
      <c r="Q43" s="6" t="s">
        <v>42</v>
      </c>
      <c r="R43" s="6" t="s">
        <v>42</v>
      </c>
      <c r="S43" s="6" t="s">
        <v>42</v>
      </c>
      <c r="T43" s="6">
        <v>100</v>
      </c>
      <c r="U43" s="37" t="s">
        <v>266</v>
      </c>
      <c r="V43" s="8" t="s">
        <v>44</v>
      </c>
      <c r="W43" s="8" t="s">
        <v>278</v>
      </c>
      <c r="X43" s="8">
        <v>1.25</v>
      </c>
      <c r="Y43" s="8" t="s">
        <v>273</v>
      </c>
      <c r="Z43" s="7" t="s">
        <v>274</v>
      </c>
      <c r="AA43" s="9" t="s">
        <v>163</v>
      </c>
      <c r="AB43" s="10" t="s">
        <v>152</v>
      </c>
      <c r="AC43" s="11">
        <v>45293</v>
      </c>
      <c r="AD43" s="16"/>
      <c r="AE43" s="30" t="s">
        <v>415</v>
      </c>
      <c r="AF43" s="50" t="s">
        <v>409</v>
      </c>
      <c r="AG43" s="16"/>
    </row>
    <row r="44" spans="1:33" customFormat="1" ht="177.75" customHeight="1" x14ac:dyDescent="0.25">
      <c r="A44" s="6" t="s">
        <v>151</v>
      </c>
      <c r="B44" s="6" t="s">
        <v>152</v>
      </c>
      <c r="C44" s="6" t="s">
        <v>48</v>
      </c>
      <c r="D44" s="13" t="s">
        <v>317</v>
      </c>
      <c r="E44" s="7" t="s">
        <v>160</v>
      </c>
      <c r="F44" s="7" t="s">
        <v>161</v>
      </c>
      <c r="G44" s="8" t="s">
        <v>44</v>
      </c>
      <c r="H44" s="8" t="s">
        <v>93</v>
      </c>
      <c r="I44" s="8">
        <v>2.5</v>
      </c>
      <c r="J44" s="8" t="s">
        <v>273</v>
      </c>
      <c r="K44" s="7" t="s">
        <v>274</v>
      </c>
      <c r="L44" s="9" t="s">
        <v>162</v>
      </c>
      <c r="M44" s="6" t="s">
        <v>71</v>
      </c>
      <c r="N44" s="6" t="s">
        <v>42</v>
      </c>
      <c r="O44" s="6" t="s">
        <v>42</v>
      </c>
      <c r="P44" s="6" t="s">
        <v>99</v>
      </c>
      <c r="Q44" s="6" t="s">
        <v>42</v>
      </c>
      <c r="R44" s="6" t="s">
        <v>42</v>
      </c>
      <c r="S44" s="6" t="s">
        <v>42</v>
      </c>
      <c r="T44" s="6">
        <v>100</v>
      </c>
      <c r="U44" s="37" t="s">
        <v>266</v>
      </c>
      <c r="V44" s="8" t="s">
        <v>44</v>
      </c>
      <c r="W44" s="8" t="s">
        <v>93</v>
      </c>
      <c r="X44" s="8">
        <v>2.5</v>
      </c>
      <c r="Y44" s="8" t="s">
        <v>273</v>
      </c>
      <c r="Z44" s="7" t="s">
        <v>274</v>
      </c>
      <c r="AA44" s="9" t="s">
        <v>163</v>
      </c>
      <c r="AB44" s="10" t="s">
        <v>152</v>
      </c>
      <c r="AC44" s="11">
        <v>45293</v>
      </c>
      <c r="AD44" s="16"/>
      <c r="AE44" s="30" t="s">
        <v>415</v>
      </c>
      <c r="AF44" s="50" t="s">
        <v>409</v>
      </c>
      <c r="AG44" s="16"/>
    </row>
    <row r="45" spans="1:33" customFormat="1" ht="177.75" customHeight="1" x14ac:dyDescent="0.25">
      <c r="A45" s="6" t="s">
        <v>151</v>
      </c>
      <c r="B45" s="6" t="s">
        <v>152</v>
      </c>
      <c r="C45" s="6" t="s">
        <v>48</v>
      </c>
      <c r="D45" s="13" t="s">
        <v>330</v>
      </c>
      <c r="E45" s="7" t="s">
        <v>160</v>
      </c>
      <c r="F45" s="7" t="s">
        <v>161</v>
      </c>
      <c r="G45" s="8" t="s">
        <v>44</v>
      </c>
      <c r="H45" s="8" t="s">
        <v>93</v>
      </c>
      <c r="I45" s="8">
        <v>2.5</v>
      </c>
      <c r="J45" s="8" t="s">
        <v>273</v>
      </c>
      <c r="K45" s="7" t="s">
        <v>274</v>
      </c>
      <c r="L45" s="9" t="s">
        <v>162</v>
      </c>
      <c r="M45" s="6" t="s">
        <v>71</v>
      </c>
      <c r="N45" s="6" t="s">
        <v>115</v>
      </c>
      <c r="O45" s="6" t="s">
        <v>42</v>
      </c>
      <c r="P45" s="6" t="s">
        <v>43</v>
      </c>
      <c r="Q45" s="6" t="s">
        <v>42</v>
      </c>
      <c r="R45" s="6" t="s">
        <v>42</v>
      </c>
      <c r="S45" s="6" t="s">
        <v>42</v>
      </c>
      <c r="T45" s="6">
        <v>75</v>
      </c>
      <c r="U45" s="37" t="s">
        <v>266</v>
      </c>
      <c r="V45" s="8" t="s">
        <v>44</v>
      </c>
      <c r="W45" s="8" t="s">
        <v>93</v>
      </c>
      <c r="X45" s="8">
        <v>2.5</v>
      </c>
      <c r="Y45" s="8" t="s">
        <v>273</v>
      </c>
      <c r="Z45" s="7" t="s">
        <v>274</v>
      </c>
      <c r="AA45" s="9" t="s">
        <v>163</v>
      </c>
      <c r="AB45" s="10" t="s">
        <v>152</v>
      </c>
      <c r="AC45" s="11">
        <v>45293</v>
      </c>
      <c r="AD45" s="16"/>
      <c r="AE45" s="30" t="s">
        <v>415</v>
      </c>
      <c r="AF45" s="50" t="s">
        <v>409</v>
      </c>
      <c r="AG45" s="16"/>
    </row>
    <row r="46" spans="1:33" customFormat="1" ht="177.75" customHeight="1" x14ac:dyDescent="0.25">
      <c r="A46" s="6" t="s">
        <v>151</v>
      </c>
      <c r="B46" s="6" t="s">
        <v>152</v>
      </c>
      <c r="C46" s="6" t="s">
        <v>173</v>
      </c>
      <c r="D46" s="13" t="s">
        <v>287</v>
      </c>
      <c r="E46" s="7" t="s">
        <v>160</v>
      </c>
      <c r="F46" s="7" t="s">
        <v>161</v>
      </c>
      <c r="G46" s="8" t="s">
        <v>38</v>
      </c>
      <c r="H46" s="8" t="s">
        <v>93</v>
      </c>
      <c r="I46" s="8">
        <v>5</v>
      </c>
      <c r="J46" s="8" t="s">
        <v>271</v>
      </c>
      <c r="K46" s="7" t="s">
        <v>222</v>
      </c>
      <c r="L46" s="9" t="s">
        <v>288</v>
      </c>
      <c r="M46" s="6" t="s">
        <v>71</v>
      </c>
      <c r="N46" s="6" t="s">
        <v>115</v>
      </c>
      <c r="O46" s="6" t="s">
        <v>42</v>
      </c>
      <c r="P46" s="6" t="s">
        <v>99</v>
      </c>
      <c r="Q46" s="6" t="s">
        <v>42</v>
      </c>
      <c r="R46" s="6" t="s">
        <v>42</v>
      </c>
      <c r="S46" s="6" t="s">
        <v>42</v>
      </c>
      <c r="T46" s="6">
        <v>85</v>
      </c>
      <c r="U46" s="37" t="s">
        <v>266</v>
      </c>
      <c r="V46" s="8" t="s">
        <v>38</v>
      </c>
      <c r="W46" s="8" t="s">
        <v>93</v>
      </c>
      <c r="X46" s="8">
        <v>2.5</v>
      </c>
      <c r="Y46" s="8" t="s">
        <v>273</v>
      </c>
      <c r="Z46" s="7" t="s">
        <v>274</v>
      </c>
      <c r="AA46" s="9" t="s">
        <v>163</v>
      </c>
      <c r="AB46" s="10" t="s">
        <v>152</v>
      </c>
      <c r="AC46" s="11">
        <v>45293</v>
      </c>
      <c r="AD46" s="16"/>
      <c r="AE46" s="30" t="s">
        <v>415</v>
      </c>
      <c r="AF46" s="50" t="s">
        <v>409</v>
      </c>
      <c r="AG46" s="16"/>
    </row>
    <row r="47" spans="1:33" customFormat="1" ht="177.75" customHeight="1" x14ac:dyDescent="0.25">
      <c r="A47" s="6" t="s">
        <v>151</v>
      </c>
      <c r="B47" s="6" t="s">
        <v>152</v>
      </c>
      <c r="C47" s="6" t="s">
        <v>173</v>
      </c>
      <c r="D47" s="13" t="s">
        <v>308</v>
      </c>
      <c r="E47" s="7" t="s">
        <v>160</v>
      </c>
      <c r="F47" s="7" t="s">
        <v>161</v>
      </c>
      <c r="G47" s="8" t="s">
        <v>52</v>
      </c>
      <c r="H47" s="8" t="s">
        <v>93</v>
      </c>
      <c r="I47" s="8">
        <v>7.5</v>
      </c>
      <c r="J47" s="8" t="s">
        <v>271</v>
      </c>
      <c r="K47" s="7" t="s">
        <v>222</v>
      </c>
      <c r="L47" s="9" t="s">
        <v>162</v>
      </c>
      <c r="M47" s="6" t="s">
        <v>71</v>
      </c>
      <c r="N47" s="6" t="s">
        <v>115</v>
      </c>
      <c r="O47" s="6" t="s">
        <v>42</v>
      </c>
      <c r="P47" s="6" t="s">
        <v>43</v>
      </c>
      <c r="Q47" s="6" t="s">
        <v>42</v>
      </c>
      <c r="R47" s="6" t="s">
        <v>42</v>
      </c>
      <c r="S47" s="6" t="s">
        <v>42</v>
      </c>
      <c r="T47" s="6">
        <v>75</v>
      </c>
      <c r="U47" s="37" t="s">
        <v>266</v>
      </c>
      <c r="V47" s="8" t="s">
        <v>52</v>
      </c>
      <c r="W47" s="8" t="s">
        <v>93</v>
      </c>
      <c r="X47" s="8">
        <v>7.5</v>
      </c>
      <c r="Y47" s="8" t="s">
        <v>271</v>
      </c>
      <c r="Z47" s="7" t="s">
        <v>222</v>
      </c>
      <c r="AA47" s="9" t="s">
        <v>163</v>
      </c>
      <c r="AB47" s="10" t="s">
        <v>152</v>
      </c>
      <c r="AC47" s="11">
        <v>45293</v>
      </c>
      <c r="AD47" s="16"/>
      <c r="AE47" s="30" t="s">
        <v>415</v>
      </c>
      <c r="AF47" s="50" t="s">
        <v>409</v>
      </c>
      <c r="AG47" s="16"/>
    </row>
    <row r="48" spans="1:33" customFormat="1" ht="177.75" customHeight="1" x14ac:dyDescent="0.25">
      <c r="A48" s="6" t="s">
        <v>151</v>
      </c>
      <c r="B48" s="6" t="s">
        <v>281</v>
      </c>
      <c r="C48" s="6" t="s">
        <v>34</v>
      </c>
      <c r="D48" s="13" t="s">
        <v>319</v>
      </c>
      <c r="E48" s="7" t="s">
        <v>160</v>
      </c>
      <c r="F48" s="7" t="s">
        <v>161</v>
      </c>
      <c r="G48" s="8" t="s">
        <v>52</v>
      </c>
      <c r="H48" s="8" t="s">
        <v>93</v>
      </c>
      <c r="I48" s="8">
        <v>7.5</v>
      </c>
      <c r="J48" s="8" t="s">
        <v>271</v>
      </c>
      <c r="K48" s="7" t="s">
        <v>222</v>
      </c>
      <c r="L48" s="9" t="s">
        <v>176</v>
      </c>
      <c r="M48" s="6" t="s">
        <v>71</v>
      </c>
      <c r="N48" s="6" t="s">
        <v>42</v>
      </c>
      <c r="O48" s="6" t="s">
        <v>42</v>
      </c>
      <c r="P48" s="6" t="s">
        <v>43</v>
      </c>
      <c r="Q48" s="6" t="s">
        <v>42</v>
      </c>
      <c r="R48" s="6" t="s">
        <v>42</v>
      </c>
      <c r="S48" s="6" t="s">
        <v>42</v>
      </c>
      <c r="T48" s="6">
        <v>90</v>
      </c>
      <c r="U48" s="37" t="s">
        <v>266</v>
      </c>
      <c r="V48" s="8" t="s">
        <v>52</v>
      </c>
      <c r="W48" s="8" t="s">
        <v>93</v>
      </c>
      <c r="X48" s="8">
        <v>7.5</v>
      </c>
      <c r="Y48" s="8" t="s">
        <v>271</v>
      </c>
      <c r="Z48" s="7" t="s">
        <v>222</v>
      </c>
      <c r="AA48" s="9" t="s">
        <v>163</v>
      </c>
      <c r="AB48" s="10" t="s">
        <v>152</v>
      </c>
      <c r="AC48" s="11">
        <v>45293</v>
      </c>
      <c r="AD48" s="16"/>
      <c r="AE48" s="30" t="s">
        <v>415</v>
      </c>
      <c r="AF48" s="50" t="s">
        <v>409</v>
      </c>
      <c r="AG48" s="16"/>
    </row>
    <row r="49" spans="1:33" customFormat="1" ht="177.75" customHeight="1" x14ac:dyDescent="0.25">
      <c r="A49" s="6" t="s">
        <v>151</v>
      </c>
      <c r="B49" s="6" t="s">
        <v>281</v>
      </c>
      <c r="C49" s="6" t="s">
        <v>48</v>
      </c>
      <c r="D49" s="13" t="s">
        <v>399</v>
      </c>
      <c r="E49" s="7" t="s">
        <v>160</v>
      </c>
      <c r="F49" s="7" t="s">
        <v>161</v>
      </c>
      <c r="G49" s="8" t="s">
        <v>76</v>
      </c>
      <c r="H49" s="8" t="s">
        <v>45</v>
      </c>
      <c r="I49" s="8">
        <v>20</v>
      </c>
      <c r="J49" s="8" t="s">
        <v>259</v>
      </c>
      <c r="K49" s="7" t="s">
        <v>260</v>
      </c>
      <c r="L49" s="9" t="s">
        <v>176</v>
      </c>
      <c r="M49" s="6" t="s">
        <v>71</v>
      </c>
      <c r="N49" s="6" t="s">
        <v>42</v>
      </c>
      <c r="O49" s="6" t="s">
        <v>42</v>
      </c>
      <c r="P49" s="6" t="s">
        <v>43</v>
      </c>
      <c r="Q49" s="6" t="s">
        <v>42</v>
      </c>
      <c r="R49" s="6" t="s">
        <v>42</v>
      </c>
      <c r="S49" s="6" t="s">
        <v>42</v>
      </c>
      <c r="T49" s="6">
        <v>90</v>
      </c>
      <c r="U49" s="37" t="s">
        <v>266</v>
      </c>
      <c r="V49" s="8" t="s">
        <v>76</v>
      </c>
      <c r="W49" s="8" t="s">
        <v>45</v>
      </c>
      <c r="X49" s="8">
        <v>20</v>
      </c>
      <c r="Y49" s="8" t="s">
        <v>259</v>
      </c>
      <c r="Z49" s="7" t="s">
        <v>260</v>
      </c>
      <c r="AA49" s="9" t="s">
        <v>163</v>
      </c>
      <c r="AB49" s="10" t="s">
        <v>152</v>
      </c>
      <c r="AC49" s="11">
        <v>45293</v>
      </c>
      <c r="AD49" s="16"/>
      <c r="AE49" s="30" t="s">
        <v>415</v>
      </c>
      <c r="AF49" s="50" t="s">
        <v>409</v>
      </c>
      <c r="AG49" s="16"/>
    </row>
    <row r="50" spans="1:33" customFormat="1" ht="177.75" customHeight="1" x14ac:dyDescent="0.25">
      <c r="A50" s="6" t="s">
        <v>151</v>
      </c>
      <c r="B50" s="6" t="s">
        <v>281</v>
      </c>
      <c r="C50" s="6" t="s">
        <v>173</v>
      </c>
      <c r="D50" s="13" t="s">
        <v>329</v>
      </c>
      <c r="E50" s="7" t="s">
        <v>160</v>
      </c>
      <c r="F50" s="7" t="s">
        <v>161</v>
      </c>
      <c r="G50" s="8" t="s">
        <v>44</v>
      </c>
      <c r="H50" s="8" t="s">
        <v>93</v>
      </c>
      <c r="I50" s="8">
        <v>2.5</v>
      </c>
      <c r="J50" s="8" t="s">
        <v>273</v>
      </c>
      <c r="K50" s="7" t="s">
        <v>274</v>
      </c>
      <c r="L50" s="9" t="s">
        <v>162</v>
      </c>
      <c r="M50" s="6" t="s">
        <v>71</v>
      </c>
      <c r="N50" s="6" t="s">
        <v>42</v>
      </c>
      <c r="O50" s="6" t="s">
        <v>42</v>
      </c>
      <c r="P50" s="6" t="s">
        <v>99</v>
      </c>
      <c r="Q50" s="6" t="s">
        <v>42</v>
      </c>
      <c r="R50" s="6" t="s">
        <v>42</v>
      </c>
      <c r="S50" s="6" t="s">
        <v>42</v>
      </c>
      <c r="T50" s="6">
        <v>100</v>
      </c>
      <c r="U50" s="37" t="s">
        <v>266</v>
      </c>
      <c r="V50" s="8" t="s">
        <v>44</v>
      </c>
      <c r="W50" s="8" t="s">
        <v>93</v>
      </c>
      <c r="X50" s="8">
        <v>2.5</v>
      </c>
      <c r="Y50" s="8" t="s">
        <v>273</v>
      </c>
      <c r="Z50" s="7" t="s">
        <v>274</v>
      </c>
      <c r="AA50" s="9" t="s">
        <v>163</v>
      </c>
      <c r="AB50" s="10" t="s">
        <v>152</v>
      </c>
      <c r="AC50" s="11">
        <v>45293</v>
      </c>
      <c r="AD50" s="16"/>
      <c r="AE50" s="30" t="s">
        <v>415</v>
      </c>
      <c r="AF50" s="50" t="s">
        <v>409</v>
      </c>
      <c r="AG50" s="16"/>
    </row>
    <row r="51" spans="1:33" customFormat="1" ht="177.75" customHeight="1" x14ac:dyDescent="0.25">
      <c r="A51" s="6" t="s">
        <v>151</v>
      </c>
      <c r="B51" s="6" t="s">
        <v>167</v>
      </c>
      <c r="C51" s="6" t="s">
        <v>101</v>
      </c>
      <c r="D51" s="13" t="s">
        <v>168</v>
      </c>
      <c r="E51" s="7" t="s">
        <v>160</v>
      </c>
      <c r="F51" s="7" t="s">
        <v>161</v>
      </c>
      <c r="G51" s="8" t="s">
        <v>52</v>
      </c>
      <c r="H51" s="8" t="s">
        <v>69</v>
      </c>
      <c r="I51" s="8">
        <f>(IF(H51="Insignificante",1.25,IF(H51="Menor",2.5,IF(H51="Moderado",5,IF(H51="Mayor",10,IF(H51="Catastrófico",20,0))))))*(IF(G51="Rara vez",1,IF(G51="Improbable",2,IF(G51="Posible",3,IF(G51="Probable",4,IF(G51="Casi seguro",5,0))))))</f>
        <v>30</v>
      </c>
      <c r="J51" s="8" t="str">
        <f>IF(AND(I51&lt;4,I51&gt;1),"Zona de riesgo baja",IF(AND(I51&gt;4,I51&lt;8),"Zona de riesgo moderada",IF(AND(I51&gt;8,I51&lt;=20),"Zona de riesgo alta",IF(I51&gt;20,"Zona de riesgo extrema",0))))</f>
        <v>Zona de riesgo extrema</v>
      </c>
      <c r="K51" s="7" t="str">
        <f>IF(J51="Zona de riesgo baja","Aceptar",IF(J51="Zona de riesgo moderada","Prevenir
Retener
Proteger",IF(J51="Zona de riesgo alta","Prevenir
Proteger
Transferir",IF(J51="Zona de riesgo extrema","Prevenir
Proteger
Transferir
Eliminar",0))))</f>
        <v>Prevenir
Proteger
Transferir
Eliminar</v>
      </c>
      <c r="L51" s="9" t="s">
        <v>169</v>
      </c>
      <c r="M51" s="6" t="s">
        <v>71</v>
      </c>
      <c r="N51" s="6" t="s">
        <v>42</v>
      </c>
      <c r="O51" s="6" t="s">
        <v>42</v>
      </c>
      <c r="P51" s="6" t="s">
        <v>43</v>
      </c>
      <c r="Q51" s="6" t="s">
        <v>42</v>
      </c>
      <c r="R51" s="6" t="s">
        <v>42</v>
      </c>
      <c r="S51" s="6" t="s">
        <v>42</v>
      </c>
      <c r="T51" s="6">
        <f>IF(N51="SI",15,0)+IF(O51="SI",5,0)+IF(Q51="SI",15,0)+IF(R51="SI",10,0)+IF(S51="SI",30,0)+IF(P51="Automático",25,IF(P51="Manual",15,0))</f>
        <v>90</v>
      </c>
      <c r="U51" s="37" t="str">
        <f>IF(T51&lt;50,"No hay desplazamiento",IF(T51&gt;76,CONCATENATE("Baja 2 niveles de ",M51),CONCATENATE("Baja 1 nivel de ",M51)))</f>
        <v>Baja 2 niveles de Probabilidad</v>
      </c>
      <c r="V51" s="8" t="s">
        <v>44</v>
      </c>
      <c r="W51" s="8" t="s">
        <v>69</v>
      </c>
      <c r="X51" s="8">
        <f>(IF(W51="Insignificante",1.25,IF(W51="Menor",2.5,IF(W51="Moderado",5,IF(W51="Mayor",10,IF(W51="Catastrófico",20,0))))))*(IF(V51="Rara vez",1,IF(V51="Improbable",2,IF(V51="Posible",3,IF(V51="Probable",4,IF(V51="Casi seguro",5,0))))))</f>
        <v>10</v>
      </c>
      <c r="Y51" s="8" t="str">
        <f>IF(AND(X51&lt;4,X51&gt;1),"Zona de riesgo baja",IF(AND(X51&gt;4,X51&lt;8),"Zona de riesgo moderada",IF(AND(X51&gt;8,X51&lt;=20),"Zona de riesgo alta",IF(X51&gt;20,"Zona de riesgo extrema",0))))</f>
        <v>Zona de riesgo alta</v>
      </c>
      <c r="Z51" s="7" t="str">
        <f>IF(Y51="Zona de riesgo baja","Aceptar",IF(Y51="Zona de riesgo moderada","Prevenir
Retener
Proteger",IF(Y51="Zona de riesgo alta","Prevenir
Proteger
Transferir",IF(Y51="Zona de riesgo extrema","Prevenir
Proteger
Transferir
Eliminar",0))))</f>
        <v>Prevenir
Proteger
Transferir</v>
      </c>
      <c r="AA51" s="9" t="s">
        <v>170</v>
      </c>
      <c r="AB51" s="36" t="s">
        <v>152</v>
      </c>
      <c r="AC51" s="11">
        <v>45293</v>
      </c>
      <c r="AD51" s="16"/>
      <c r="AE51" s="30" t="s">
        <v>415</v>
      </c>
      <c r="AF51" s="50" t="s">
        <v>409</v>
      </c>
      <c r="AG51" s="16"/>
    </row>
    <row r="52" spans="1:33" customFormat="1" ht="177.75" customHeight="1" x14ac:dyDescent="0.25">
      <c r="A52" s="6" t="s">
        <v>151</v>
      </c>
      <c r="B52" s="6" t="s">
        <v>167</v>
      </c>
      <c r="C52" s="6" t="s">
        <v>34</v>
      </c>
      <c r="D52" s="13" t="s">
        <v>231</v>
      </c>
      <c r="E52" s="7" t="s">
        <v>160</v>
      </c>
      <c r="F52" s="7" t="s">
        <v>161</v>
      </c>
      <c r="G52" s="8" t="s">
        <v>52</v>
      </c>
      <c r="H52" s="8" t="s">
        <v>93</v>
      </c>
      <c r="I52" s="8">
        <f>(IF(H52="Insignificante",1.25,IF(H52="Menor",2.5,IF(H52="Moderado",5,IF(H52="Mayor",10,IF(H52="Catastrófico",20,0))))))*(IF(G52="Rara vez",1,IF(G52="Improbable",2,IF(G52="Posible",3,IF(G52="Probable",4,IF(G52="Casi seguro",5,0))))))</f>
        <v>7.5</v>
      </c>
      <c r="J52" s="8" t="str">
        <f>IF(AND(I52&lt;4,I52&gt;1),"Zona de riesgo baja",IF(AND(I52&gt;4,I52&lt;8),"Zona de riesgo moderada",IF(AND(I52&gt;8,I52&lt;=20),"Zona de riesgo alta",IF(I52&gt;20,"Zona de riesgo extrema",0))))</f>
        <v>Zona de riesgo moderada</v>
      </c>
      <c r="K52" s="7" t="str">
        <f>IF(J52="Zona de riesgo baja","Aceptar",IF(J52="Zona de riesgo moderada","Prevenir
Retener
Proteger",IF(J52="Zona de riesgo alta","Prevenir
Proteger
Transferir",IF(J52="Zona de riesgo extrema","Prevenir
Proteger
Transferir
Eliminar",0))))</f>
        <v>Prevenir
Retener
Proteger</v>
      </c>
      <c r="L52" s="9" t="s">
        <v>171</v>
      </c>
      <c r="M52" s="6" t="s">
        <v>71</v>
      </c>
      <c r="N52" s="6" t="s">
        <v>42</v>
      </c>
      <c r="O52" s="6" t="s">
        <v>42</v>
      </c>
      <c r="P52" s="6" t="s">
        <v>99</v>
      </c>
      <c r="Q52" s="6" t="s">
        <v>42</v>
      </c>
      <c r="R52" s="6" t="s">
        <v>42</v>
      </c>
      <c r="S52" s="6" t="s">
        <v>42</v>
      </c>
      <c r="T52" s="6">
        <f>IF(N52="SI",15,0)+IF(O52="SI",5,0)+IF(Q52="SI",15,0)+IF(R52="SI",10,0)+IF(S52="SI",30,0)+IF(P52="Automático",25,IF(P52="Manual",15,0))</f>
        <v>100</v>
      </c>
      <c r="U52" s="37" t="str">
        <f>IF(T52&lt;50,"No hay desplazamiento",IF(T52&gt;76,CONCATENATE("Baja 2 niveles de ",M52),CONCATENATE("Baja 1 nivel de ",M52)))</f>
        <v>Baja 2 niveles de Probabilidad</v>
      </c>
      <c r="V52" s="8" t="s">
        <v>76</v>
      </c>
      <c r="W52" s="8" t="s">
        <v>93</v>
      </c>
      <c r="X52" s="8">
        <f>(IF(W52="Insignificante",1.25,IF(W52="Menor",2.5,IF(W52="Moderado",5,IF(W52="Mayor",10,IF(W52="Catastrófico",20,0))))))*(IF(V52="Rara vez",1,IF(V52="Improbable",2,IF(V52="Posible",3,IF(V52="Probable",4,IF(V52="Casi seguro",5,0))))))</f>
        <v>10</v>
      </c>
      <c r="Y52" s="8" t="str">
        <f>IF(AND(X52&lt;4,X52&gt;1),"Zona de riesgo baja",IF(AND(X52&gt;4,X52&lt;8),"Zona de riesgo moderada",IF(AND(X52&gt;8,X52&lt;=20),"Zona de riesgo alta",IF(X52&gt;20,"Zona de riesgo extrema",0))))</f>
        <v>Zona de riesgo alta</v>
      </c>
      <c r="Z52" s="7" t="str">
        <f>IF(Y52="Zona de riesgo baja","Aceptar",IF(Y52="Zona de riesgo moderada","Prevenir
Retener
Proteger",IF(Y52="Zona de riesgo alta","Prevenir
Proteger
Transferir",IF(Y52="Zona de riesgo extrema","Prevenir
Proteger
Transferir
Eliminar",0))))</f>
        <v>Prevenir
Proteger
Transferir</v>
      </c>
      <c r="AA52" s="9" t="s">
        <v>163</v>
      </c>
      <c r="AB52" s="10" t="s">
        <v>152</v>
      </c>
      <c r="AC52" s="11">
        <v>45293</v>
      </c>
      <c r="AD52" s="16"/>
      <c r="AE52" s="30" t="s">
        <v>415</v>
      </c>
      <c r="AF52" s="50" t="s">
        <v>409</v>
      </c>
      <c r="AG52" s="16"/>
    </row>
    <row r="53" spans="1:33" customFormat="1" ht="177.75" customHeight="1" x14ac:dyDescent="0.25">
      <c r="A53" s="6" t="s">
        <v>151</v>
      </c>
      <c r="B53" s="6" t="s">
        <v>167</v>
      </c>
      <c r="C53" s="6" t="s">
        <v>173</v>
      </c>
      <c r="D53" s="13" t="s">
        <v>337</v>
      </c>
      <c r="E53" s="7" t="s">
        <v>160</v>
      </c>
      <c r="F53" s="7" t="s">
        <v>161</v>
      </c>
      <c r="G53" s="8" t="s">
        <v>44</v>
      </c>
      <c r="H53" s="8" t="s">
        <v>93</v>
      </c>
      <c r="I53" s="8">
        <v>2.5</v>
      </c>
      <c r="J53" s="8" t="s">
        <v>273</v>
      </c>
      <c r="K53" s="7" t="s">
        <v>274</v>
      </c>
      <c r="L53" s="9" t="s">
        <v>162</v>
      </c>
      <c r="M53" s="6" t="s">
        <v>71</v>
      </c>
      <c r="N53" s="6" t="s">
        <v>42</v>
      </c>
      <c r="O53" s="6" t="s">
        <v>42</v>
      </c>
      <c r="P53" s="6" t="s">
        <v>99</v>
      </c>
      <c r="Q53" s="6" t="s">
        <v>42</v>
      </c>
      <c r="R53" s="6">
        <v>0</v>
      </c>
      <c r="S53" s="6" t="s">
        <v>42</v>
      </c>
      <c r="T53" s="6">
        <v>90</v>
      </c>
      <c r="U53" s="37" t="s">
        <v>266</v>
      </c>
      <c r="V53" s="8" t="s">
        <v>44</v>
      </c>
      <c r="W53" s="8" t="s">
        <v>93</v>
      </c>
      <c r="X53" s="8">
        <v>2.5</v>
      </c>
      <c r="Y53" s="8" t="s">
        <v>273</v>
      </c>
      <c r="Z53" s="7" t="s">
        <v>274</v>
      </c>
      <c r="AA53" s="9" t="s">
        <v>163</v>
      </c>
      <c r="AB53" s="10" t="s">
        <v>152</v>
      </c>
      <c r="AC53" s="11">
        <v>45293</v>
      </c>
      <c r="AD53" s="16"/>
      <c r="AE53" s="30" t="s">
        <v>415</v>
      </c>
      <c r="AF53" s="50" t="s">
        <v>409</v>
      </c>
      <c r="AG53" s="16"/>
    </row>
    <row r="54" spans="1:33" customFormat="1" ht="177.75" customHeight="1" x14ac:dyDescent="0.25">
      <c r="A54" s="6" t="s">
        <v>151</v>
      </c>
      <c r="B54" s="6" t="s">
        <v>165</v>
      </c>
      <c r="C54" s="6" t="s">
        <v>48</v>
      </c>
      <c r="D54" s="13" t="s">
        <v>166</v>
      </c>
      <c r="E54" s="7" t="s">
        <v>160</v>
      </c>
      <c r="F54" s="7" t="s">
        <v>161</v>
      </c>
      <c r="G54" s="8" t="s">
        <v>52</v>
      </c>
      <c r="H54" s="8" t="s">
        <v>45</v>
      </c>
      <c r="I54" s="8">
        <f>(IF(H54="Insignificante",1.25,IF(H54="Menor",2.5,IF(H54="Moderado",5,IF(H54="Mayor",10,IF(H54="Catastrófico",20,0))))))*(IF(G54="Rara vez",1,IF(G54="Improbable",2,IF(G54="Posible",3,IF(G54="Probable",4,IF(G54="Casi seguro",5,0))))))</f>
        <v>15</v>
      </c>
      <c r="J54" s="8" t="str">
        <f>IF(AND(I54&lt;4,I54&gt;1),"Zona de riesgo baja",IF(AND(I54&gt;4,I54&lt;8),"Zona de riesgo moderada",IF(AND(I54&gt;8,I54&lt;=20),"Zona de riesgo alta",IF(I54&gt;20,"Zona de riesgo extrema",0))))</f>
        <v>Zona de riesgo alta</v>
      </c>
      <c r="K54" s="7" t="str">
        <f>IF(J54="Zona de riesgo baja","Aceptar",IF(J54="Zona de riesgo moderada","Prevenir
Retener
Proteger",IF(J54="Zona de riesgo alta","Prevenir
Proteger
Transferir",IF(J54="Zona de riesgo extrema","Prevenir
Proteger
Transferir
Eliminar",0))))</f>
        <v>Prevenir
Proteger
Transferir</v>
      </c>
      <c r="L54" s="9" t="s">
        <v>253</v>
      </c>
      <c r="M54" s="6" t="s">
        <v>41</v>
      </c>
      <c r="N54" s="6" t="s">
        <v>42</v>
      </c>
      <c r="O54" s="6" t="s">
        <v>42</v>
      </c>
      <c r="P54" s="6" t="s">
        <v>43</v>
      </c>
      <c r="Q54" s="6" t="s">
        <v>42</v>
      </c>
      <c r="R54" s="6" t="s">
        <v>42</v>
      </c>
      <c r="S54" s="6" t="s">
        <v>42</v>
      </c>
      <c r="T54" s="6">
        <f>IF(N54="SI",15,0)+IF(O54="SI",5,0)+IF(Q54="SI",15,0)+IF(R54="SI",10,0)+IF(S54="SI",30,0)+IF(P54="Automático",25,IF(P54="Manual",15,0))</f>
        <v>90</v>
      </c>
      <c r="U54" s="37" t="str">
        <f>IF(T54&lt;50,"No hay desplazamiento",IF(T54&gt;76,CONCATENATE("Baja 2 niveles de ",M54),CONCATENATE("Baja 1 nivel de ",M54)))</f>
        <v>Baja 2 niveles de Probabilidad e impacto</v>
      </c>
      <c r="V54" s="8" t="s">
        <v>44</v>
      </c>
      <c r="W54" s="8" t="s">
        <v>278</v>
      </c>
      <c r="X54" s="8">
        <f>(IF(W54="Insignificante",1.25,IF(W54="Menor",2.5,IF(W54="Moderado",5,IF(W54="Mayor",10,IF(W54="Catastrófico",20,0))))))*(IF(V54="Rara vez",1,IF(V54="Improbable",2,IF(V54="Posible",3,IF(V54="Probable",4,IF(V54="Casi seguro",5,0))))))</f>
        <v>1.25</v>
      </c>
      <c r="Y54" s="8" t="str">
        <f>IF(AND(X54&lt;4,X54&gt;1),"Zona de riesgo baja",IF(AND(X54&gt;4,X54&lt;8),"Zona de riesgo moderada",IF(AND(X54&gt;8,X54&lt;=20),"Zona de riesgo alta",IF(X54&gt;20,"Zona de riesgo extrema",0))))</f>
        <v>Zona de riesgo baja</v>
      </c>
      <c r="Z54" s="7" t="str">
        <f>IF(Y54="Zona de riesgo baja","Aceptar",IF(Y54="Zona de riesgo moderada","Prevenir
Retener
Proteger",IF(Y54="Zona de riesgo alta","Prevenir
Proteger
Transferir",IF(Y54="Zona de riesgo extrema","Prevenir
Proteger
Transferir
Eliminar",0))))</f>
        <v>Aceptar</v>
      </c>
      <c r="AA54" s="9" t="s">
        <v>398</v>
      </c>
      <c r="AB54" s="10" t="s">
        <v>390</v>
      </c>
      <c r="AC54" s="11">
        <v>45293</v>
      </c>
      <c r="AD54" s="16"/>
      <c r="AE54" s="30" t="s">
        <v>415</v>
      </c>
      <c r="AF54" s="50" t="s">
        <v>409</v>
      </c>
      <c r="AG54" s="16"/>
    </row>
    <row r="55" spans="1:33" customFormat="1" ht="177.75" customHeight="1" x14ac:dyDescent="0.25">
      <c r="A55" s="6" t="s">
        <v>151</v>
      </c>
      <c r="B55" s="6" t="s">
        <v>184</v>
      </c>
      <c r="C55" s="6" t="s">
        <v>48</v>
      </c>
      <c r="D55" s="13" t="s">
        <v>185</v>
      </c>
      <c r="E55" s="7" t="s">
        <v>186</v>
      </c>
      <c r="F55" s="7" t="s">
        <v>227</v>
      </c>
      <c r="G55" s="8" t="s">
        <v>52</v>
      </c>
      <c r="H55" s="8" t="s">
        <v>39</v>
      </c>
      <c r="I55" s="8">
        <f>(IF(H55="Insignificante",1.25,IF(H55="Menor",2.5,IF(H55="Moderado",5,IF(H55="Mayor",10,IF(H55="Catastrófico",20,0))))))*(IF(G55="Rara vez",1,IF(G55="Improbable",2,IF(G55="Posible",3,IF(G55="Probable",4,IF(G55="Casi seguro",5,0))))))</f>
        <v>60</v>
      </c>
      <c r="J55" s="8" t="str">
        <f>IF(AND(I55&lt;4,I55&gt;1),"Zona de riesgo baja",IF(AND(I55&gt;4,I55&lt;8),"Zona de riesgo moderada",IF(AND(I55&gt;8,I55&lt;=20),"Zona de riesgo alta",IF(I55&gt;20,"Zona de riesgo extrema",0))))</f>
        <v>Zona de riesgo extrema</v>
      </c>
      <c r="K55" s="7" t="str">
        <f>IF(J55="Zona de riesgo baja","Aceptar",IF(J55="Zona de riesgo moderada","Prevenir
Retener
Proteger",IF(J55="Zona de riesgo alta","Prevenir
Proteger
Transferir",IF(J55="Zona de riesgo extrema","Prevenir
Proteger
Transferir
Eliminar",0))))</f>
        <v>Prevenir
Proteger
Transferir
Eliminar</v>
      </c>
      <c r="L55" s="9" t="s">
        <v>237</v>
      </c>
      <c r="M55" s="6" t="s">
        <v>71</v>
      </c>
      <c r="N55" s="6" t="s">
        <v>42</v>
      </c>
      <c r="O55" s="6" t="s">
        <v>42</v>
      </c>
      <c r="P55" s="6" t="s">
        <v>43</v>
      </c>
      <c r="Q55" s="6" t="s">
        <v>42</v>
      </c>
      <c r="R55" s="6" t="s">
        <v>42</v>
      </c>
      <c r="S55" s="6" t="s">
        <v>42</v>
      </c>
      <c r="T55" s="6">
        <v>90</v>
      </c>
      <c r="U55" s="37" t="str">
        <f>IF(T55&lt;50,"No hay desplazamiento",IF(T55&gt;76,CONCATENATE("Baja 2 niveles de ",M55),CONCATENATE("Baja 1 nivel de ",M55)))</f>
        <v>Baja 2 niveles de Probabilidad</v>
      </c>
      <c r="V55" s="8" t="s">
        <v>44</v>
      </c>
      <c r="W55" s="8" t="s">
        <v>39</v>
      </c>
      <c r="X55" s="8">
        <v>10</v>
      </c>
      <c r="Y55" s="8" t="str">
        <f>IF(AND(X55&lt;4,X55&gt;1),"Zona de riesgo baja",IF(AND(X55&gt;4,X55&lt;8),"Zona de riesgo moderada",IF(AND(X55&gt;8,X55&lt;=20),"Zona de riesgo alta",IF(X55&gt;20,"Zona de riesgo extrema",0))))</f>
        <v>Zona de riesgo alta</v>
      </c>
      <c r="Z55" s="7" t="str">
        <f>IF(Y55="Zona de riesgo baja","Aceptar",IF(Y55="Zona de riesgo moderada","Prevenir
Retener
Proteger",IF(Y55="Zona de riesgo alta","Prevenir
Proteger
Transferir",IF(Y55="Zona de riesgo extrema","Prevenir
Proteger
Transferir
Eliminar",0))))</f>
        <v>Prevenir
Proteger
Transferir</v>
      </c>
      <c r="AA55" s="9" t="s">
        <v>163</v>
      </c>
      <c r="AB55" s="10" t="s">
        <v>390</v>
      </c>
      <c r="AC55" s="11">
        <v>45293</v>
      </c>
      <c r="AD55" s="16"/>
      <c r="AE55" s="30" t="s">
        <v>415</v>
      </c>
      <c r="AF55" s="50" t="s">
        <v>409</v>
      </c>
      <c r="AG55" s="16"/>
    </row>
    <row r="56" spans="1:33" customFormat="1" ht="177.75" customHeight="1" x14ac:dyDescent="0.25">
      <c r="A56" s="6" t="s">
        <v>151</v>
      </c>
      <c r="B56" s="6" t="s">
        <v>184</v>
      </c>
      <c r="C56" s="6" t="s">
        <v>48</v>
      </c>
      <c r="D56" s="13" t="s">
        <v>187</v>
      </c>
      <c r="E56" s="7" t="s">
        <v>238</v>
      </c>
      <c r="F56" s="7" t="s">
        <v>227</v>
      </c>
      <c r="G56" s="8" t="s">
        <v>52</v>
      </c>
      <c r="H56" s="8" t="s">
        <v>45</v>
      </c>
      <c r="I56" s="8">
        <f>(IF(H56="Insignificante",1.25,IF(H56="Menor",2.5,IF(H56="Moderado",5,IF(H56="Mayor",10,IF(H56="Catastrófico",20,0))))))*(IF(G56="Rara vez",1,IF(G56="Improbable",2,IF(G56="Posible",3,IF(G56="Probable",4,IF(G56="Casi seguro",5,0))))))</f>
        <v>15</v>
      </c>
      <c r="J56" s="8" t="str">
        <f>IF(AND(I56&lt;4,I56&gt;1),"Zona de riesgo baja",IF(AND(I56&gt;4,I56&lt;8),"Zona de riesgo moderada",IF(AND(I56&gt;8,I56&lt;=20),"Zona de riesgo alta",IF(I56&gt;20,"Zona de riesgo extrema",0))))</f>
        <v>Zona de riesgo alta</v>
      </c>
      <c r="K56" s="7" t="str">
        <f>IF(J56="Zona de riesgo baja","Aceptar",IF(J56="Zona de riesgo moderada","Prevenir
Retener
Proteger",IF(J56="Zona de riesgo alta","Prevenir
Proteger
Transferir",IF(J56="Zona de riesgo extrema","Prevenir
Proteger
Transferir
Eliminar",0))))</f>
        <v>Prevenir
Proteger
Transferir</v>
      </c>
      <c r="L56" s="9" t="s">
        <v>188</v>
      </c>
      <c r="M56" s="6" t="s">
        <v>41</v>
      </c>
      <c r="N56" s="6" t="s">
        <v>42</v>
      </c>
      <c r="O56" s="6" t="s">
        <v>42</v>
      </c>
      <c r="P56" s="6" t="s">
        <v>43</v>
      </c>
      <c r="Q56" s="6" t="s">
        <v>42</v>
      </c>
      <c r="R56" s="6" t="s">
        <v>42</v>
      </c>
      <c r="S56" s="6" t="s">
        <v>42</v>
      </c>
      <c r="T56" s="6">
        <v>90</v>
      </c>
      <c r="U56" s="37" t="str">
        <f>IF(T56&lt;50,"No hay desplazamiento",IF(T56&gt;76,CONCATENATE("Baja 2 niveles de ",M56),CONCATENATE("Baja 1 nivel de ",M56)))</f>
        <v>Baja 2 niveles de Probabilidad e impacto</v>
      </c>
      <c r="V56" s="8" t="s">
        <v>44</v>
      </c>
      <c r="W56" s="8" t="s">
        <v>278</v>
      </c>
      <c r="X56" s="8">
        <v>10</v>
      </c>
      <c r="Y56" s="8" t="str">
        <f>IF(AND(X56&lt;4,X56&gt;1),"Zona de riesgo baja",IF(AND(X56&gt;4,X56&lt;8),"Zona de riesgo moderada",IF(AND(X56&gt;8,X56&lt;=20),"Zona de riesgo alta",IF(X56&gt;20,"Zona de riesgo extrema",0))))</f>
        <v>Zona de riesgo alta</v>
      </c>
      <c r="Z56" s="7" t="str">
        <f>IF(Y56="Zona de riesgo baja","Aceptar",IF(Y56="Zona de riesgo moderada","Prevenir
Retener
Proteger",IF(Y56="Zona de riesgo alta","Prevenir
Proteger
Transferir",IF(Y56="Zona de riesgo extrema","Prevenir
Proteger
Transferir
Eliminar",0))))</f>
        <v>Prevenir
Proteger
Transferir</v>
      </c>
      <c r="AA56" s="9" t="s">
        <v>163</v>
      </c>
      <c r="AB56" s="10" t="s">
        <v>390</v>
      </c>
      <c r="AC56" s="11">
        <v>45293</v>
      </c>
      <c r="AD56" s="16"/>
      <c r="AE56" s="30" t="s">
        <v>415</v>
      </c>
      <c r="AF56" s="50" t="s">
        <v>409</v>
      </c>
      <c r="AG56" s="16"/>
    </row>
    <row r="57" spans="1:33" customFormat="1" ht="177.75" customHeight="1" x14ac:dyDescent="0.25">
      <c r="A57" s="6" t="s">
        <v>151</v>
      </c>
      <c r="B57" s="6" t="s">
        <v>184</v>
      </c>
      <c r="C57" s="6" t="s">
        <v>48</v>
      </c>
      <c r="D57" s="13" t="s">
        <v>298</v>
      </c>
      <c r="E57" s="7" t="s">
        <v>299</v>
      </c>
      <c r="F57" s="7" t="s">
        <v>300</v>
      </c>
      <c r="G57" s="8" t="s">
        <v>52</v>
      </c>
      <c r="H57" s="8" t="s">
        <v>45</v>
      </c>
      <c r="I57" s="8">
        <v>15</v>
      </c>
      <c r="J57" s="8" t="s">
        <v>259</v>
      </c>
      <c r="K57" s="7" t="s">
        <v>260</v>
      </c>
      <c r="L57" s="9" t="s">
        <v>188</v>
      </c>
      <c r="M57" s="6" t="s">
        <v>71</v>
      </c>
      <c r="N57" s="6" t="s">
        <v>42</v>
      </c>
      <c r="O57" s="6" t="s">
        <v>42</v>
      </c>
      <c r="P57" s="6" t="s">
        <v>43</v>
      </c>
      <c r="Q57" s="6" t="s">
        <v>42</v>
      </c>
      <c r="R57" s="6" t="s">
        <v>42</v>
      </c>
      <c r="S57" s="6" t="s">
        <v>42</v>
      </c>
      <c r="T57" s="6">
        <v>90</v>
      </c>
      <c r="U57" s="37" t="s">
        <v>266</v>
      </c>
      <c r="V57" s="8" t="s">
        <v>52</v>
      </c>
      <c r="W57" s="8" t="s">
        <v>45</v>
      </c>
      <c r="X57" s="8">
        <v>10</v>
      </c>
      <c r="Y57" s="8" t="s">
        <v>259</v>
      </c>
      <c r="Z57" s="7" t="s">
        <v>260</v>
      </c>
      <c r="AA57" s="9" t="s">
        <v>163</v>
      </c>
      <c r="AB57" s="10" t="s">
        <v>390</v>
      </c>
      <c r="AC57" s="11">
        <v>45293</v>
      </c>
      <c r="AD57" s="16"/>
      <c r="AE57" s="30" t="s">
        <v>415</v>
      </c>
      <c r="AF57" s="50" t="s">
        <v>409</v>
      </c>
      <c r="AG57" s="16"/>
    </row>
    <row r="58" spans="1:33" customFormat="1" ht="177.75" customHeight="1" x14ac:dyDescent="0.25">
      <c r="A58" s="6" t="s">
        <v>151</v>
      </c>
      <c r="B58" s="6" t="s">
        <v>172</v>
      </c>
      <c r="C58" s="6" t="s">
        <v>34</v>
      </c>
      <c r="D58" s="13" t="s">
        <v>318</v>
      </c>
      <c r="E58" s="7" t="s">
        <v>160</v>
      </c>
      <c r="F58" s="7" t="s">
        <v>161</v>
      </c>
      <c r="G58" s="8" t="s">
        <v>52</v>
      </c>
      <c r="H58" s="8" t="s">
        <v>45</v>
      </c>
      <c r="I58" s="8">
        <v>15</v>
      </c>
      <c r="J58" s="8" t="s">
        <v>259</v>
      </c>
      <c r="K58" s="7" t="s">
        <v>260</v>
      </c>
      <c r="L58" s="9" t="s">
        <v>285</v>
      </c>
      <c r="M58" s="6" t="s">
        <v>71</v>
      </c>
      <c r="N58" s="6" t="s">
        <v>42</v>
      </c>
      <c r="O58" s="6" t="s">
        <v>42</v>
      </c>
      <c r="P58" s="6" t="s">
        <v>43</v>
      </c>
      <c r="Q58" s="6" t="s">
        <v>42</v>
      </c>
      <c r="R58" s="6" t="s">
        <v>42</v>
      </c>
      <c r="S58" s="6" t="s">
        <v>42</v>
      </c>
      <c r="T58" s="6">
        <v>90</v>
      </c>
      <c r="U58" s="37" t="s">
        <v>266</v>
      </c>
      <c r="V58" s="8" t="s">
        <v>52</v>
      </c>
      <c r="W58" s="8" t="s">
        <v>45</v>
      </c>
      <c r="X58" s="8">
        <v>15</v>
      </c>
      <c r="Y58" s="8" t="s">
        <v>259</v>
      </c>
      <c r="Z58" s="7" t="s">
        <v>260</v>
      </c>
      <c r="AA58" s="9" t="s">
        <v>163</v>
      </c>
      <c r="AB58" s="10" t="s">
        <v>396</v>
      </c>
      <c r="AC58" s="11">
        <v>45293</v>
      </c>
      <c r="AD58" s="16"/>
      <c r="AE58" s="30" t="s">
        <v>415</v>
      </c>
      <c r="AF58" s="50" t="s">
        <v>409</v>
      </c>
      <c r="AG58" s="16"/>
    </row>
    <row r="59" spans="1:33" customFormat="1" ht="177.75" customHeight="1" x14ac:dyDescent="0.25">
      <c r="A59" s="6" t="s">
        <v>151</v>
      </c>
      <c r="B59" s="6" t="s">
        <v>172</v>
      </c>
      <c r="C59" s="6" t="s">
        <v>34</v>
      </c>
      <c r="D59" s="13" t="s">
        <v>309</v>
      </c>
      <c r="E59" s="7" t="s">
        <v>160</v>
      </c>
      <c r="F59" s="7" t="s">
        <v>161</v>
      </c>
      <c r="G59" s="8" t="s">
        <v>44</v>
      </c>
      <c r="H59" s="8" t="s">
        <v>45</v>
      </c>
      <c r="I59" s="8">
        <v>5</v>
      </c>
      <c r="J59" s="8" t="s">
        <v>271</v>
      </c>
      <c r="K59" s="7" t="s">
        <v>222</v>
      </c>
      <c r="L59" s="9" t="s">
        <v>285</v>
      </c>
      <c r="M59" s="6" t="s">
        <v>71</v>
      </c>
      <c r="N59" s="6" t="s">
        <v>42</v>
      </c>
      <c r="O59" s="6" t="s">
        <v>42</v>
      </c>
      <c r="P59" s="6" t="s">
        <v>43</v>
      </c>
      <c r="Q59" s="6" t="s">
        <v>42</v>
      </c>
      <c r="R59" s="6" t="s">
        <v>42</v>
      </c>
      <c r="S59" s="6" t="s">
        <v>42</v>
      </c>
      <c r="T59" s="6">
        <v>90</v>
      </c>
      <c r="U59" s="37" t="s">
        <v>266</v>
      </c>
      <c r="V59" s="8" t="s">
        <v>44</v>
      </c>
      <c r="W59" s="8" t="s">
        <v>45</v>
      </c>
      <c r="X59" s="8">
        <v>5</v>
      </c>
      <c r="Y59" s="8" t="s">
        <v>271</v>
      </c>
      <c r="Z59" s="7" t="s">
        <v>222</v>
      </c>
      <c r="AA59" s="9" t="s">
        <v>163</v>
      </c>
      <c r="AB59" s="10" t="s">
        <v>396</v>
      </c>
      <c r="AC59" s="11">
        <v>45293</v>
      </c>
      <c r="AD59" s="16"/>
      <c r="AE59" s="30" t="s">
        <v>415</v>
      </c>
      <c r="AF59" s="50" t="s">
        <v>409</v>
      </c>
      <c r="AG59" s="16"/>
    </row>
    <row r="60" spans="1:33" customFormat="1" ht="177.75" customHeight="1" x14ac:dyDescent="0.25">
      <c r="A60" s="6" t="s">
        <v>151</v>
      </c>
      <c r="B60" s="6" t="s">
        <v>172</v>
      </c>
      <c r="C60" s="6" t="s">
        <v>34</v>
      </c>
      <c r="D60" s="13" t="s">
        <v>311</v>
      </c>
      <c r="E60" s="7" t="s">
        <v>160</v>
      </c>
      <c r="F60" s="7" t="s">
        <v>161</v>
      </c>
      <c r="G60" s="8" t="s">
        <v>44</v>
      </c>
      <c r="H60" s="8" t="s">
        <v>93</v>
      </c>
      <c r="I60" s="8">
        <v>2.5</v>
      </c>
      <c r="J60" s="8" t="s">
        <v>273</v>
      </c>
      <c r="K60" s="7" t="s">
        <v>274</v>
      </c>
      <c r="L60" s="9" t="s">
        <v>284</v>
      </c>
      <c r="M60" s="6" t="s">
        <v>71</v>
      </c>
      <c r="N60" s="6" t="s">
        <v>42</v>
      </c>
      <c r="O60" s="6" t="s">
        <v>42</v>
      </c>
      <c r="P60" s="6" t="s">
        <v>99</v>
      </c>
      <c r="Q60" s="6" t="s">
        <v>42</v>
      </c>
      <c r="R60" s="6" t="s">
        <v>42</v>
      </c>
      <c r="S60" s="6" t="s">
        <v>42</v>
      </c>
      <c r="T60" s="6">
        <v>100</v>
      </c>
      <c r="U60" s="37" t="s">
        <v>266</v>
      </c>
      <c r="V60" s="8" t="s">
        <v>44</v>
      </c>
      <c r="W60" s="8" t="s">
        <v>93</v>
      </c>
      <c r="X60" s="8">
        <v>2.5</v>
      </c>
      <c r="Y60" s="8" t="s">
        <v>273</v>
      </c>
      <c r="Z60" s="7" t="s">
        <v>274</v>
      </c>
      <c r="AA60" s="9" t="s">
        <v>163</v>
      </c>
      <c r="AB60" s="10" t="s">
        <v>396</v>
      </c>
      <c r="AC60" s="11">
        <v>45293</v>
      </c>
      <c r="AD60" s="16"/>
      <c r="AE60" s="30" t="s">
        <v>415</v>
      </c>
      <c r="AF60" s="50" t="s">
        <v>409</v>
      </c>
      <c r="AG60" s="16"/>
    </row>
    <row r="61" spans="1:33" customFormat="1" ht="177.75" customHeight="1" x14ac:dyDescent="0.25">
      <c r="A61" s="6" t="s">
        <v>151</v>
      </c>
      <c r="B61" s="6" t="s">
        <v>172</v>
      </c>
      <c r="C61" s="6" t="s">
        <v>275</v>
      </c>
      <c r="D61" s="13" t="s">
        <v>339</v>
      </c>
      <c r="E61" s="7" t="s">
        <v>160</v>
      </c>
      <c r="F61" s="7" t="s">
        <v>161</v>
      </c>
      <c r="G61" s="8" t="s">
        <v>44</v>
      </c>
      <c r="H61" s="8" t="s">
        <v>93</v>
      </c>
      <c r="I61" s="8">
        <v>2.5</v>
      </c>
      <c r="J61" s="8" t="s">
        <v>273</v>
      </c>
      <c r="K61" s="7" t="s">
        <v>274</v>
      </c>
      <c r="L61" s="9" t="s">
        <v>162</v>
      </c>
      <c r="M61" s="6" t="s">
        <v>71</v>
      </c>
      <c r="N61" s="6" t="s">
        <v>42</v>
      </c>
      <c r="O61" s="6" t="s">
        <v>42</v>
      </c>
      <c r="P61" s="6" t="s">
        <v>99</v>
      </c>
      <c r="Q61" s="6" t="s">
        <v>42</v>
      </c>
      <c r="R61" s="6" t="s">
        <v>42</v>
      </c>
      <c r="S61" s="6" t="s">
        <v>42</v>
      </c>
      <c r="T61" s="6">
        <v>100</v>
      </c>
      <c r="U61" s="37" t="s">
        <v>266</v>
      </c>
      <c r="V61" s="8" t="s">
        <v>44</v>
      </c>
      <c r="W61" s="8" t="s">
        <v>93</v>
      </c>
      <c r="X61" s="8">
        <v>2.5</v>
      </c>
      <c r="Y61" s="8" t="s">
        <v>273</v>
      </c>
      <c r="Z61" s="7" t="s">
        <v>274</v>
      </c>
      <c r="AA61" s="9" t="s">
        <v>163</v>
      </c>
      <c r="AB61" s="10" t="s">
        <v>396</v>
      </c>
      <c r="AC61" s="11">
        <v>45293</v>
      </c>
      <c r="AD61" s="16"/>
      <c r="AE61" s="30" t="s">
        <v>415</v>
      </c>
      <c r="AF61" s="50" t="s">
        <v>409</v>
      </c>
      <c r="AG61" s="16"/>
    </row>
    <row r="62" spans="1:33" customFormat="1" ht="177.75" customHeight="1" x14ac:dyDescent="0.25">
      <c r="A62" s="6" t="s">
        <v>151</v>
      </c>
      <c r="B62" s="6" t="s">
        <v>172</v>
      </c>
      <c r="C62" s="6" t="s">
        <v>175</v>
      </c>
      <c r="D62" s="13" t="s">
        <v>303</v>
      </c>
      <c r="E62" s="7" t="s">
        <v>160</v>
      </c>
      <c r="F62" s="7" t="s">
        <v>161</v>
      </c>
      <c r="G62" s="8" t="s">
        <v>52</v>
      </c>
      <c r="H62" s="8" t="s">
        <v>45</v>
      </c>
      <c r="I62" s="8">
        <f>(IF(H62="Insignificante",1.25,IF(H62="Menor",2.5,IF(H62="Moderado",5,IF(H62="Mayor",10,IF(H62="Catastrófico",20,0))))))*(IF(G62="Rara vez",1,IF(G62="Improbable",2,IF(G62="Posible",3,IF(G62="Probable",4,IF(G62="Casi seguro",5,0))))))</f>
        <v>15</v>
      </c>
      <c r="J62" s="8" t="str">
        <f>IF(AND(I62&lt;4,I62&gt;1),"Zona de riesgo baja",IF(AND(I62&gt;4,I62&lt;8),"Zona de riesgo moderada",IF(AND(I62&gt;8,I62&lt;=20),"Zona de riesgo alta",IF(I62&gt;20,"Zona de riesgo extrema",0))))</f>
        <v>Zona de riesgo alta</v>
      </c>
      <c r="K62" s="7" t="str">
        <f>IF(J62="Zona de riesgo baja","Aceptar",IF(J62="Zona de riesgo moderada","Prevenir
Retener
Proteger",IF(J62="Zona de riesgo alta","Prevenir
Proteger
Transferir",IF(J62="Zona de riesgo extrema","Prevenir
Proteger
Transferir
Eliminar",0))))</f>
        <v>Prevenir
Proteger
Transferir</v>
      </c>
      <c r="L62" s="9" t="s">
        <v>176</v>
      </c>
      <c r="M62" s="6" t="s">
        <v>41</v>
      </c>
      <c r="N62" s="6" t="s">
        <v>42</v>
      </c>
      <c r="O62" s="6" t="s">
        <v>42</v>
      </c>
      <c r="P62" s="6" t="s">
        <v>43</v>
      </c>
      <c r="Q62" s="6" t="s">
        <v>42</v>
      </c>
      <c r="R62" s="6" t="s">
        <v>42</v>
      </c>
      <c r="S62" s="6" t="s">
        <v>42</v>
      </c>
      <c r="T62" s="6">
        <f>IF(N62="SI",15,0)+IF(O62="SI",5,0)+IF(Q62="SI",15,0)+IF(R62="SI",10,0)+IF(S62="SI",30,0)+IF(P62="Automático",25,IF(P62="Manual",15,0))</f>
        <v>90</v>
      </c>
      <c r="U62" s="37" t="str">
        <f>IF(T62&lt;50,"No hay desplazamiento",IF(T62&gt;76,CONCATENATE("Baja 2 niveles de ",M62),CONCATENATE("Baja 1 nivel de ",M62)))</f>
        <v>Baja 2 niveles de Probabilidad e impacto</v>
      </c>
      <c r="V62" s="8" t="s">
        <v>44</v>
      </c>
      <c r="W62" s="8" t="s">
        <v>278</v>
      </c>
      <c r="X62" s="8">
        <f>(IF(W62="Insignificante",1.25,IF(W62="Menor",2.5,IF(W62="Moderado",5,IF(W62="Mayor",10,IF(W62="Catastrófico",20,0))))))*(IF(V62="Rara vez",1,IF(V62="Improbable",2,IF(V62="Posible",3,IF(V62="Probable",4,IF(V62="Casi seguro",5,0))))))</f>
        <v>1.25</v>
      </c>
      <c r="Y62" s="8" t="str">
        <f>IF(AND(X62&lt;4,X62&gt;1),"Zona de riesgo baja",IF(AND(X62&gt;4,X62&lt;8),"Zona de riesgo moderada",IF(AND(X62&gt;8,X62&lt;=20),"Zona de riesgo alta",IF(X62&gt;20,"Zona de riesgo extrema",0))))</f>
        <v>Zona de riesgo baja</v>
      </c>
      <c r="Z62" s="7" t="str">
        <f>IF(Y62="Zona de riesgo baja","Aceptar",IF(Y62="Zona de riesgo moderada","Prevenir
Retener
Proteger",IF(Y62="Zona de riesgo alta","Prevenir
Proteger
Transferir",IF(Y62="Zona de riesgo extrema","Prevenir
Proteger
Transferir
Eliminar",0))))</f>
        <v>Aceptar</v>
      </c>
      <c r="AA62" s="9" t="s">
        <v>163</v>
      </c>
      <c r="AB62" s="10" t="s">
        <v>396</v>
      </c>
      <c r="AC62" s="11">
        <v>45293</v>
      </c>
      <c r="AD62" s="16"/>
      <c r="AE62" s="30" t="s">
        <v>415</v>
      </c>
      <c r="AF62" s="50" t="s">
        <v>409</v>
      </c>
      <c r="AG62" s="16"/>
    </row>
    <row r="63" spans="1:33" customFormat="1" ht="177.75" customHeight="1" x14ac:dyDescent="0.25">
      <c r="A63" s="6" t="s">
        <v>151</v>
      </c>
      <c r="B63" s="6" t="s">
        <v>172</v>
      </c>
      <c r="C63" s="6" t="s">
        <v>175</v>
      </c>
      <c r="D63" s="13" t="s">
        <v>312</v>
      </c>
      <c r="E63" s="7" t="s">
        <v>160</v>
      </c>
      <c r="F63" s="7" t="s">
        <v>161</v>
      </c>
      <c r="G63" s="8" t="s">
        <v>44</v>
      </c>
      <c r="H63" s="8" t="s">
        <v>93</v>
      </c>
      <c r="I63" s="8">
        <v>2.5</v>
      </c>
      <c r="J63" s="8" t="s">
        <v>273</v>
      </c>
      <c r="K63" s="7" t="s">
        <v>274</v>
      </c>
      <c r="L63" s="9" t="s">
        <v>284</v>
      </c>
      <c r="M63" s="6" t="s">
        <v>71</v>
      </c>
      <c r="N63" s="6" t="s">
        <v>42</v>
      </c>
      <c r="O63" s="6" t="s">
        <v>42</v>
      </c>
      <c r="P63" s="6" t="s">
        <v>99</v>
      </c>
      <c r="Q63" s="6" t="s">
        <v>42</v>
      </c>
      <c r="R63" s="6" t="s">
        <v>42</v>
      </c>
      <c r="S63" s="6" t="s">
        <v>42</v>
      </c>
      <c r="T63" s="6">
        <v>100</v>
      </c>
      <c r="U63" s="37" t="s">
        <v>266</v>
      </c>
      <c r="V63" s="8" t="s">
        <v>44</v>
      </c>
      <c r="W63" s="8" t="s">
        <v>93</v>
      </c>
      <c r="X63" s="8">
        <v>2.5</v>
      </c>
      <c r="Y63" s="8" t="s">
        <v>273</v>
      </c>
      <c r="Z63" s="7" t="s">
        <v>274</v>
      </c>
      <c r="AA63" s="9" t="s">
        <v>163</v>
      </c>
      <c r="AB63" s="10" t="s">
        <v>396</v>
      </c>
      <c r="AC63" s="11">
        <v>45293</v>
      </c>
      <c r="AD63" s="16"/>
      <c r="AE63" s="30" t="s">
        <v>415</v>
      </c>
      <c r="AF63" s="50" t="s">
        <v>409</v>
      </c>
      <c r="AG63" s="16"/>
    </row>
    <row r="64" spans="1:33" customFormat="1" ht="177.75" customHeight="1" x14ac:dyDescent="0.25">
      <c r="A64" s="6" t="s">
        <v>151</v>
      </c>
      <c r="B64" s="6" t="s">
        <v>172</v>
      </c>
      <c r="C64" s="6" t="s">
        <v>175</v>
      </c>
      <c r="D64" s="13" t="s">
        <v>331</v>
      </c>
      <c r="E64" s="7" t="s">
        <v>160</v>
      </c>
      <c r="F64" s="7" t="s">
        <v>161</v>
      </c>
      <c r="G64" s="8" t="s">
        <v>44</v>
      </c>
      <c r="H64" s="8" t="s">
        <v>93</v>
      </c>
      <c r="I64" s="8">
        <v>2.5</v>
      </c>
      <c r="J64" s="8" t="s">
        <v>273</v>
      </c>
      <c r="K64" s="7" t="s">
        <v>274</v>
      </c>
      <c r="L64" s="9" t="s">
        <v>174</v>
      </c>
      <c r="M64" s="6" t="s">
        <v>71</v>
      </c>
      <c r="N64" s="6" t="s">
        <v>42</v>
      </c>
      <c r="O64" s="6" t="s">
        <v>42</v>
      </c>
      <c r="P64" s="6" t="s">
        <v>43</v>
      </c>
      <c r="Q64" s="6" t="s">
        <v>42</v>
      </c>
      <c r="R64" s="6" t="s">
        <v>42</v>
      </c>
      <c r="S64" s="6" t="s">
        <v>42</v>
      </c>
      <c r="T64" s="6">
        <v>90</v>
      </c>
      <c r="U64" s="37" t="s">
        <v>266</v>
      </c>
      <c r="V64" s="8" t="s">
        <v>44</v>
      </c>
      <c r="W64" s="8" t="s">
        <v>93</v>
      </c>
      <c r="X64" s="8">
        <v>2.5</v>
      </c>
      <c r="Y64" s="8" t="s">
        <v>273</v>
      </c>
      <c r="Z64" s="7" t="s">
        <v>274</v>
      </c>
      <c r="AA64" s="9" t="s">
        <v>163</v>
      </c>
      <c r="AB64" s="10" t="s">
        <v>396</v>
      </c>
      <c r="AC64" s="11">
        <v>45293</v>
      </c>
      <c r="AD64" s="16"/>
      <c r="AE64" s="30" t="s">
        <v>415</v>
      </c>
      <c r="AF64" s="50" t="s">
        <v>409</v>
      </c>
      <c r="AG64" s="16"/>
    </row>
    <row r="65" spans="1:33" customFormat="1" ht="177.75" customHeight="1" x14ac:dyDescent="0.25">
      <c r="A65" s="6" t="s">
        <v>151</v>
      </c>
      <c r="B65" s="6" t="s">
        <v>172</v>
      </c>
      <c r="C65" s="6" t="s">
        <v>175</v>
      </c>
      <c r="D65" s="13" t="s">
        <v>276</v>
      </c>
      <c r="E65" s="7" t="s">
        <v>160</v>
      </c>
      <c r="F65" s="7" t="s">
        <v>161</v>
      </c>
      <c r="G65" s="8" t="s">
        <v>44</v>
      </c>
      <c r="H65" s="8" t="s">
        <v>93</v>
      </c>
      <c r="I65" s="8">
        <v>2.5</v>
      </c>
      <c r="J65" s="8" t="s">
        <v>273</v>
      </c>
      <c r="K65" s="7" t="s">
        <v>274</v>
      </c>
      <c r="L65" s="9" t="s">
        <v>277</v>
      </c>
      <c r="M65" s="6" t="s">
        <v>71</v>
      </c>
      <c r="N65" s="6" t="s">
        <v>42</v>
      </c>
      <c r="O65" s="6" t="s">
        <v>42</v>
      </c>
      <c r="P65" s="6" t="s">
        <v>99</v>
      </c>
      <c r="Q65" s="6" t="s">
        <v>42</v>
      </c>
      <c r="R65" s="6" t="s">
        <v>42</v>
      </c>
      <c r="S65" s="6" t="s">
        <v>42</v>
      </c>
      <c r="T65" s="6">
        <v>100</v>
      </c>
      <c r="U65" s="37" t="s">
        <v>266</v>
      </c>
      <c r="V65" s="8" t="s">
        <v>44</v>
      </c>
      <c r="W65" s="8" t="s">
        <v>93</v>
      </c>
      <c r="X65" s="8">
        <v>2.5</v>
      </c>
      <c r="Y65" s="8" t="s">
        <v>273</v>
      </c>
      <c r="Z65" s="7" t="s">
        <v>274</v>
      </c>
      <c r="AA65" s="9" t="s">
        <v>163</v>
      </c>
      <c r="AB65" s="10" t="s">
        <v>396</v>
      </c>
      <c r="AC65" s="11">
        <v>45293</v>
      </c>
      <c r="AD65" s="16"/>
      <c r="AE65" s="30" t="s">
        <v>415</v>
      </c>
      <c r="AF65" s="50" t="s">
        <v>409</v>
      </c>
      <c r="AG65" s="16"/>
    </row>
    <row r="66" spans="1:33" customFormat="1" ht="177.75" customHeight="1" x14ac:dyDescent="0.25">
      <c r="A66" s="6" t="s">
        <v>151</v>
      </c>
      <c r="B66" s="6" t="s">
        <v>172</v>
      </c>
      <c r="C66" s="6" t="s">
        <v>48</v>
      </c>
      <c r="D66" s="13" t="s">
        <v>233</v>
      </c>
      <c r="E66" s="7" t="s">
        <v>160</v>
      </c>
      <c r="F66" s="7" t="s">
        <v>161</v>
      </c>
      <c r="G66" s="8" t="s">
        <v>52</v>
      </c>
      <c r="H66" s="8" t="s">
        <v>45</v>
      </c>
      <c r="I66" s="8">
        <f>(IF(H66="Insignificante",1.25,IF(H66="Menor",2.5,IF(H66="Moderado",5,IF(H66="Mayor",10,IF(H66="Catastrófico",20,0))))))*(IF(G66="Rara vez",1,IF(G66="Improbable",2,IF(G66="Posible",3,IF(G66="Probable",4,IF(G66="Casi seguro",5,0))))))</f>
        <v>15</v>
      </c>
      <c r="J66" s="8" t="str">
        <f>IF(AND(I66&lt;4,I66&gt;1),"Zona de riesgo baja",IF(AND(I66&gt;4,I66&lt;8),"Zona de riesgo moderada",IF(AND(I66&gt;8,I66&lt;=20),"Zona de riesgo alta",IF(I66&gt;20,"Zona de riesgo extrema",0))))</f>
        <v>Zona de riesgo alta</v>
      </c>
      <c r="K66" s="7" t="str">
        <f>IF(J66="Zona de riesgo baja","Aceptar",IF(J66="Zona de riesgo moderada","Prevenir
Retener
Proteger",IF(J66="Zona de riesgo alta","Prevenir
Proteger
Transferir",IF(J66="Zona de riesgo extrema","Prevenir
Proteger
Transferir
Eliminar",0))))</f>
        <v>Prevenir
Proteger
Transferir</v>
      </c>
      <c r="L66" s="9" t="s">
        <v>235</v>
      </c>
      <c r="M66" s="6" t="s">
        <v>71</v>
      </c>
      <c r="N66" s="6" t="s">
        <v>42</v>
      </c>
      <c r="O66" s="6" t="s">
        <v>42</v>
      </c>
      <c r="P66" s="6" t="s">
        <v>43</v>
      </c>
      <c r="Q66" s="6" t="s">
        <v>42</v>
      </c>
      <c r="R66" s="6" t="s">
        <v>42</v>
      </c>
      <c r="S66" s="6" t="s">
        <v>42</v>
      </c>
      <c r="T66" s="6">
        <f>IF(N66="SI",15,0)+IF(O66="SI",5,0)+IF(Q66="SI",15,0)+IF(R66="SI",10,0)+IF(S66="SI",30,0)+IF(P66="Automático",25,IF(P66="Manual",15,0))</f>
        <v>90</v>
      </c>
      <c r="U66" s="37" t="str">
        <f>IF(T66&lt;50,"No hay desplazamiento",IF(T66&gt;76,CONCATENATE("Baja 2 niveles de ",M66),CONCATENATE("Baja 1 nivel de ",M66)))</f>
        <v>Baja 2 niveles de Probabilidad</v>
      </c>
      <c r="V66" s="8" t="s">
        <v>44</v>
      </c>
      <c r="W66" s="8" t="s">
        <v>45</v>
      </c>
      <c r="X66" s="8">
        <f>(IF(W66="Insignificante",1.25,IF(W66="Menor",2.5,IF(W66="Moderado",5,IF(W66="Mayor",10,IF(W66="Catastrófico",20,0))))))*(IF(V66="Rara vez",1,IF(V66="Improbable",2,IF(V66="Posible",3,IF(V66="Probable",4,IF(V66="Casi seguro",5,0))))))</f>
        <v>5</v>
      </c>
      <c r="Y66" s="8" t="str">
        <f>IF(AND(X66&lt;4,X66&gt;1),"Zona de riesgo baja",IF(AND(X66&gt;4,X66&lt;8),"Zona de riesgo moderada",IF(AND(X66&gt;8,X66&lt;=20),"Zona de riesgo alta",IF(X66&gt;20,"Zona de riesgo extrema",0))))</f>
        <v>Zona de riesgo moderada</v>
      </c>
      <c r="Z66" s="7" t="str">
        <f>IF(Y66="Zona de riesgo baja","Aceptar",IF(Y66="Zona de riesgo moderada","Prevenir
Retener
Proteger",IF(Y66="Zona de riesgo alta","Prevenir
Proteger
Transferir",IF(Y66="Zona de riesgo extrema","Prevenir
Proteger
Transferir
Eliminar",0))))</f>
        <v>Prevenir
Retener
Proteger</v>
      </c>
      <c r="AA66" s="9" t="s">
        <v>163</v>
      </c>
      <c r="AB66" s="10" t="s">
        <v>396</v>
      </c>
      <c r="AC66" s="11">
        <v>45293</v>
      </c>
      <c r="AD66" s="16"/>
      <c r="AE66" s="30" t="s">
        <v>415</v>
      </c>
      <c r="AF66" s="50" t="s">
        <v>409</v>
      </c>
      <c r="AG66" s="16"/>
    </row>
    <row r="67" spans="1:33" customFormat="1" ht="177.75" customHeight="1" x14ac:dyDescent="0.25">
      <c r="A67" s="6" t="s">
        <v>151</v>
      </c>
      <c r="B67" s="6" t="s">
        <v>172</v>
      </c>
      <c r="C67" s="6" t="s">
        <v>48</v>
      </c>
      <c r="D67" s="13" t="s">
        <v>400</v>
      </c>
      <c r="E67" s="7" t="s">
        <v>160</v>
      </c>
      <c r="F67" s="7" t="s">
        <v>161</v>
      </c>
      <c r="G67" s="8" t="s">
        <v>52</v>
      </c>
      <c r="H67" s="8" t="s">
        <v>93</v>
      </c>
      <c r="I67" s="8">
        <v>7.5</v>
      </c>
      <c r="J67" s="8" t="s">
        <v>271</v>
      </c>
      <c r="K67" s="7" t="s">
        <v>222</v>
      </c>
      <c r="L67" s="9" t="s">
        <v>283</v>
      </c>
      <c r="M67" s="6" t="s">
        <v>71</v>
      </c>
      <c r="N67" s="6" t="s">
        <v>42</v>
      </c>
      <c r="O67" s="6" t="s">
        <v>42</v>
      </c>
      <c r="P67" s="6" t="s">
        <v>43</v>
      </c>
      <c r="Q67" s="6" t="s">
        <v>42</v>
      </c>
      <c r="R67" s="6" t="s">
        <v>42</v>
      </c>
      <c r="S67" s="6" t="s">
        <v>42</v>
      </c>
      <c r="T67" s="6">
        <v>90</v>
      </c>
      <c r="U67" s="37" t="s">
        <v>266</v>
      </c>
      <c r="V67" s="8" t="s">
        <v>52</v>
      </c>
      <c r="W67" s="8" t="s">
        <v>93</v>
      </c>
      <c r="X67" s="8">
        <v>7.5</v>
      </c>
      <c r="Y67" s="8" t="s">
        <v>271</v>
      </c>
      <c r="Z67" s="7" t="s">
        <v>222</v>
      </c>
      <c r="AA67" s="9" t="s">
        <v>163</v>
      </c>
      <c r="AB67" s="10" t="s">
        <v>396</v>
      </c>
      <c r="AC67" s="11">
        <v>45293</v>
      </c>
      <c r="AD67" s="16"/>
      <c r="AE67" s="30" t="s">
        <v>415</v>
      </c>
      <c r="AF67" s="50" t="s">
        <v>409</v>
      </c>
      <c r="AG67" s="16"/>
    </row>
    <row r="68" spans="1:33" customFormat="1" ht="177.75" customHeight="1" x14ac:dyDescent="0.25">
      <c r="A68" s="6" t="s">
        <v>151</v>
      </c>
      <c r="B68" s="6" t="s">
        <v>172</v>
      </c>
      <c r="C68" s="6" t="s">
        <v>48</v>
      </c>
      <c r="D68" s="13" t="s">
        <v>335</v>
      </c>
      <c r="E68" s="7" t="s">
        <v>160</v>
      </c>
      <c r="F68" s="7" t="s">
        <v>161</v>
      </c>
      <c r="G68" s="8" t="s">
        <v>52</v>
      </c>
      <c r="H68" s="8" t="s">
        <v>93</v>
      </c>
      <c r="I68" s="8">
        <v>7.5</v>
      </c>
      <c r="J68" s="8" t="s">
        <v>271</v>
      </c>
      <c r="K68" s="7" t="s">
        <v>222</v>
      </c>
      <c r="L68" s="9" t="s">
        <v>169</v>
      </c>
      <c r="M68" s="6" t="s">
        <v>71</v>
      </c>
      <c r="N68" s="6" t="s">
        <v>42</v>
      </c>
      <c r="O68" s="6" t="s">
        <v>42</v>
      </c>
      <c r="P68" s="6" t="s">
        <v>43</v>
      </c>
      <c r="Q68" s="6" t="s">
        <v>42</v>
      </c>
      <c r="R68" s="6" t="s">
        <v>42</v>
      </c>
      <c r="S68" s="6" t="s">
        <v>42</v>
      </c>
      <c r="T68" s="6">
        <v>90</v>
      </c>
      <c r="U68" s="37" t="s">
        <v>266</v>
      </c>
      <c r="V68" s="8" t="s">
        <v>52</v>
      </c>
      <c r="W68" s="8" t="s">
        <v>93</v>
      </c>
      <c r="X68" s="8">
        <v>7.5</v>
      </c>
      <c r="Y68" s="8" t="s">
        <v>271</v>
      </c>
      <c r="Z68" s="7" t="s">
        <v>222</v>
      </c>
      <c r="AA68" s="9" t="s">
        <v>170</v>
      </c>
      <c r="AB68" s="10" t="s">
        <v>396</v>
      </c>
      <c r="AC68" s="11">
        <v>45293</v>
      </c>
      <c r="AD68" s="16"/>
      <c r="AE68" s="30" t="s">
        <v>415</v>
      </c>
      <c r="AF68" s="50" t="s">
        <v>409</v>
      </c>
      <c r="AG68" s="16"/>
    </row>
    <row r="69" spans="1:33" customFormat="1" ht="177.75" customHeight="1" x14ac:dyDescent="0.25">
      <c r="A69" s="6" t="s">
        <v>151</v>
      </c>
      <c r="B69" s="6" t="s">
        <v>172</v>
      </c>
      <c r="C69" s="6" t="s">
        <v>48</v>
      </c>
      <c r="D69" s="13" t="s">
        <v>304</v>
      </c>
      <c r="E69" s="7" t="s">
        <v>160</v>
      </c>
      <c r="F69" s="7" t="s">
        <v>161</v>
      </c>
      <c r="G69" s="8" t="s">
        <v>44</v>
      </c>
      <c r="H69" s="8" t="s">
        <v>93</v>
      </c>
      <c r="I69" s="8">
        <v>2.5</v>
      </c>
      <c r="J69" s="8" t="s">
        <v>273</v>
      </c>
      <c r="K69" s="7" t="s">
        <v>274</v>
      </c>
      <c r="L69" s="9" t="s">
        <v>284</v>
      </c>
      <c r="M69" s="6" t="s">
        <v>71</v>
      </c>
      <c r="N69" s="6" t="s">
        <v>42</v>
      </c>
      <c r="O69" s="6" t="s">
        <v>42</v>
      </c>
      <c r="P69" s="6" t="s">
        <v>99</v>
      </c>
      <c r="Q69" s="6" t="s">
        <v>42</v>
      </c>
      <c r="R69" s="6" t="s">
        <v>42</v>
      </c>
      <c r="S69" s="6" t="s">
        <v>42</v>
      </c>
      <c r="T69" s="6">
        <v>100</v>
      </c>
      <c r="U69" s="37" t="s">
        <v>266</v>
      </c>
      <c r="V69" s="8" t="s">
        <v>44</v>
      </c>
      <c r="W69" s="8" t="s">
        <v>93</v>
      </c>
      <c r="X69" s="8">
        <v>2.5</v>
      </c>
      <c r="Y69" s="8" t="s">
        <v>273</v>
      </c>
      <c r="Z69" s="7" t="s">
        <v>274</v>
      </c>
      <c r="AA69" s="9" t="s">
        <v>163</v>
      </c>
      <c r="AB69" s="10" t="s">
        <v>396</v>
      </c>
      <c r="AC69" s="11">
        <v>45293</v>
      </c>
      <c r="AD69" s="16"/>
      <c r="AE69" s="30" t="s">
        <v>415</v>
      </c>
      <c r="AF69" s="50" t="s">
        <v>409</v>
      </c>
      <c r="AG69" s="16"/>
    </row>
    <row r="70" spans="1:33" customFormat="1" ht="177.75" customHeight="1" x14ac:dyDescent="0.25">
      <c r="A70" s="6" t="s">
        <v>151</v>
      </c>
      <c r="B70" s="6" t="s">
        <v>172</v>
      </c>
      <c r="C70" s="6" t="s">
        <v>48</v>
      </c>
      <c r="D70" s="13" t="s">
        <v>326</v>
      </c>
      <c r="E70" s="7" t="s">
        <v>160</v>
      </c>
      <c r="F70" s="7" t="s">
        <v>161</v>
      </c>
      <c r="G70" s="8" t="s">
        <v>44</v>
      </c>
      <c r="H70" s="8" t="s">
        <v>93</v>
      </c>
      <c r="I70" s="8">
        <v>2.5</v>
      </c>
      <c r="J70" s="8" t="s">
        <v>273</v>
      </c>
      <c r="K70" s="7" t="s">
        <v>274</v>
      </c>
      <c r="L70" s="9" t="s">
        <v>284</v>
      </c>
      <c r="M70" s="6" t="s">
        <v>71</v>
      </c>
      <c r="N70" s="6" t="s">
        <v>42</v>
      </c>
      <c r="O70" s="6" t="s">
        <v>42</v>
      </c>
      <c r="P70" s="6" t="s">
        <v>99</v>
      </c>
      <c r="Q70" s="6" t="s">
        <v>42</v>
      </c>
      <c r="R70" s="6" t="s">
        <v>42</v>
      </c>
      <c r="S70" s="6" t="s">
        <v>42</v>
      </c>
      <c r="T70" s="6">
        <v>100</v>
      </c>
      <c r="U70" s="37" t="s">
        <v>266</v>
      </c>
      <c r="V70" s="8" t="s">
        <v>44</v>
      </c>
      <c r="W70" s="8" t="s">
        <v>93</v>
      </c>
      <c r="X70" s="8">
        <v>2.5</v>
      </c>
      <c r="Y70" s="8" t="s">
        <v>273</v>
      </c>
      <c r="Z70" s="7" t="s">
        <v>274</v>
      </c>
      <c r="AA70" s="9" t="s">
        <v>163</v>
      </c>
      <c r="AB70" s="10" t="s">
        <v>396</v>
      </c>
      <c r="AC70" s="11">
        <v>45293</v>
      </c>
      <c r="AD70" s="16"/>
      <c r="AE70" s="30" t="s">
        <v>415</v>
      </c>
      <c r="AF70" s="50" t="s">
        <v>409</v>
      </c>
      <c r="AG70" s="16"/>
    </row>
    <row r="71" spans="1:33" customFormat="1" ht="177.75" customHeight="1" x14ac:dyDescent="0.25">
      <c r="A71" s="6" t="s">
        <v>151</v>
      </c>
      <c r="B71" s="6" t="s">
        <v>172</v>
      </c>
      <c r="C71" s="6" t="s">
        <v>48</v>
      </c>
      <c r="D71" s="13" t="s">
        <v>336</v>
      </c>
      <c r="E71" s="7" t="s">
        <v>160</v>
      </c>
      <c r="F71" s="7" t="s">
        <v>161</v>
      </c>
      <c r="G71" s="8" t="s">
        <v>44</v>
      </c>
      <c r="H71" s="8" t="s">
        <v>93</v>
      </c>
      <c r="I71" s="8">
        <v>2.5</v>
      </c>
      <c r="J71" s="8" t="s">
        <v>273</v>
      </c>
      <c r="K71" s="7" t="s">
        <v>274</v>
      </c>
      <c r="L71" s="9" t="s">
        <v>280</v>
      </c>
      <c r="M71" s="6" t="s">
        <v>71</v>
      </c>
      <c r="N71" s="6" t="s">
        <v>42</v>
      </c>
      <c r="O71" s="6" t="s">
        <v>42</v>
      </c>
      <c r="P71" s="6" t="s">
        <v>43</v>
      </c>
      <c r="Q71" s="6" t="s">
        <v>42</v>
      </c>
      <c r="R71" s="6" t="s">
        <v>42</v>
      </c>
      <c r="S71" s="6" t="s">
        <v>42</v>
      </c>
      <c r="T71" s="6">
        <v>90</v>
      </c>
      <c r="U71" s="37" t="s">
        <v>266</v>
      </c>
      <c r="V71" s="8" t="s">
        <v>44</v>
      </c>
      <c r="W71" s="8" t="s">
        <v>93</v>
      </c>
      <c r="X71" s="8">
        <v>2.5</v>
      </c>
      <c r="Y71" s="8" t="s">
        <v>273</v>
      </c>
      <c r="Z71" s="7" t="s">
        <v>274</v>
      </c>
      <c r="AA71" s="9" t="s">
        <v>163</v>
      </c>
      <c r="AB71" s="10" t="s">
        <v>396</v>
      </c>
      <c r="AC71" s="11">
        <v>45293</v>
      </c>
      <c r="AD71" s="16"/>
      <c r="AE71" s="30" t="s">
        <v>415</v>
      </c>
      <c r="AF71" s="50" t="s">
        <v>409</v>
      </c>
      <c r="AG71" s="16"/>
    </row>
    <row r="72" spans="1:33" customFormat="1" ht="177.75" customHeight="1" x14ac:dyDescent="0.25">
      <c r="A72" s="6" t="s">
        <v>151</v>
      </c>
      <c r="B72" s="6" t="s">
        <v>172</v>
      </c>
      <c r="C72" s="6" t="s">
        <v>173</v>
      </c>
      <c r="D72" s="13" t="s">
        <v>232</v>
      </c>
      <c r="E72" s="7" t="s">
        <v>160</v>
      </c>
      <c r="F72" s="7" t="s">
        <v>161</v>
      </c>
      <c r="G72" s="8" t="s">
        <v>38</v>
      </c>
      <c r="H72" s="8" t="s">
        <v>45</v>
      </c>
      <c r="I72" s="8">
        <f>(IF(H72="Insignificante",1.25,IF(H72="Menor",2.5,IF(H72="Moderado",5,IF(H72="Mayor",10,IF(H72="Catastrófico",20,0))))))*(IF(G72="Rara vez",1,IF(G72="Improbable",2,IF(G72="Posible",3,IF(G72="Probable",4,IF(G72="Casi seguro",5,0))))))</f>
        <v>10</v>
      </c>
      <c r="J72" s="8" t="str">
        <f>IF(AND(I72&lt;4,I72&gt;1),"Zona de riesgo baja",IF(AND(I72&gt;4,I72&lt;8),"Zona de riesgo moderada",IF(AND(I72&gt;8,I72&lt;=20),"Zona de riesgo alta",IF(I72&gt;20,"Zona de riesgo extrema",0))))</f>
        <v>Zona de riesgo alta</v>
      </c>
      <c r="K72" s="7" t="str">
        <f>IF(J72="Zona de riesgo baja","Aceptar",IF(J72="Zona de riesgo moderada","Prevenir
Retener
Proteger",IF(J72="Zona de riesgo alta","Prevenir
Proteger
Transferir",IF(J72="Zona de riesgo extrema","Prevenir
Proteger
Transferir
Eliminar",0))))</f>
        <v>Prevenir
Proteger
Transferir</v>
      </c>
      <c r="L72" s="9" t="s">
        <v>174</v>
      </c>
      <c r="M72" s="6" t="s">
        <v>71</v>
      </c>
      <c r="N72" s="6" t="s">
        <v>42</v>
      </c>
      <c r="O72" s="6" t="s">
        <v>42</v>
      </c>
      <c r="P72" s="6" t="s">
        <v>43</v>
      </c>
      <c r="Q72" s="6" t="s">
        <v>42</v>
      </c>
      <c r="R72" s="6" t="s">
        <v>42</v>
      </c>
      <c r="S72" s="6" t="s">
        <v>42</v>
      </c>
      <c r="T72" s="6">
        <f>IF(N72="SI",15,0)+IF(O72="SI",5,0)+IF(Q72="SI",15,0)+IF(R72="SI",10,0)+IF(S72="SI",30,0)+IF(P72="Automático",25,IF(P72="Manual",15,0))</f>
        <v>90</v>
      </c>
      <c r="U72" s="37" t="str">
        <f>IF(T72&lt;50,"No hay desplazamiento",IF(T72&gt;76,CONCATENATE("Baja 2 niveles de ",M72),CONCATENATE("Baja 1 nivel de ",M72)))</f>
        <v>Baja 2 niveles de Probabilidad</v>
      </c>
      <c r="V72" s="8" t="s">
        <v>44</v>
      </c>
      <c r="W72" s="8" t="s">
        <v>45</v>
      </c>
      <c r="X72" s="8">
        <f>(IF(W72="Insignificante",1.25,IF(W72="Menor",2.5,IF(W72="Moderado",5,IF(W72="Mayor",10,IF(W72="Catastrófico",20,0))))))*(IF(V72="Rara vez",1,IF(V72="Improbable",2,IF(V72="Posible",3,IF(V72="Probable",4,IF(V72="Casi seguro",5,0))))))</f>
        <v>5</v>
      </c>
      <c r="Y72" s="8" t="str">
        <f>IF(AND(X72&lt;4,X72&gt;1),"Zona de riesgo baja",IF(AND(X72&gt;4,X72&lt;8),"Zona de riesgo moderada",IF(AND(X72&gt;8,X72&lt;=20),"Zona de riesgo alta",IF(X72&gt;20,"Zona de riesgo extrema",0))))</f>
        <v>Zona de riesgo moderada</v>
      </c>
      <c r="Z72" s="7" t="str">
        <f>IF(Y72="Zona de riesgo baja","Aceptar",IF(Y72="Zona de riesgo moderada","Prevenir
Retener
Proteger",IF(Y72="Zona de riesgo alta","Prevenir
Proteger
Transferir",IF(Y72="Zona de riesgo extrema","Prevenir
Proteger
Transferir
Eliminar",0))))</f>
        <v>Prevenir
Retener
Proteger</v>
      </c>
      <c r="AA72" s="9" t="s">
        <v>163</v>
      </c>
      <c r="AB72" s="10" t="s">
        <v>396</v>
      </c>
      <c r="AC72" s="11">
        <v>45293</v>
      </c>
      <c r="AD72" s="16"/>
      <c r="AE72" s="30" t="s">
        <v>415</v>
      </c>
      <c r="AF72" s="50" t="s">
        <v>409</v>
      </c>
      <c r="AG72" s="16"/>
    </row>
    <row r="73" spans="1:33" customFormat="1" ht="177.75" customHeight="1" x14ac:dyDescent="0.25">
      <c r="A73" s="6" t="s">
        <v>151</v>
      </c>
      <c r="B73" s="6" t="s">
        <v>172</v>
      </c>
      <c r="C73" s="6" t="s">
        <v>173</v>
      </c>
      <c r="D73" s="13" t="s">
        <v>328</v>
      </c>
      <c r="E73" s="7" t="s">
        <v>160</v>
      </c>
      <c r="F73" s="7" t="s">
        <v>161</v>
      </c>
      <c r="G73" s="8" t="s">
        <v>44</v>
      </c>
      <c r="H73" s="8" t="s">
        <v>93</v>
      </c>
      <c r="I73" s="8">
        <v>2.5</v>
      </c>
      <c r="J73" s="8" t="s">
        <v>273</v>
      </c>
      <c r="K73" s="7" t="s">
        <v>274</v>
      </c>
      <c r="L73" s="9" t="s">
        <v>174</v>
      </c>
      <c r="M73" s="6" t="s">
        <v>71</v>
      </c>
      <c r="N73" s="6" t="s">
        <v>42</v>
      </c>
      <c r="O73" s="6" t="s">
        <v>42</v>
      </c>
      <c r="P73" s="6" t="s">
        <v>43</v>
      </c>
      <c r="Q73" s="6" t="s">
        <v>42</v>
      </c>
      <c r="R73" s="6" t="s">
        <v>42</v>
      </c>
      <c r="S73" s="6" t="s">
        <v>42</v>
      </c>
      <c r="T73" s="6">
        <v>90</v>
      </c>
      <c r="U73" s="37" t="s">
        <v>266</v>
      </c>
      <c r="V73" s="8" t="s">
        <v>44</v>
      </c>
      <c r="W73" s="8" t="s">
        <v>93</v>
      </c>
      <c r="X73" s="8">
        <v>2.5</v>
      </c>
      <c r="Y73" s="8" t="s">
        <v>273</v>
      </c>
      <c r="Z73" s="7" t="s">
        <v>274</v>
      </c>
      <c r="AA73" s="9" t="s">
        <v>163</v>
      </c>
      <c r="AB73" s="10" t="s">
        <v>396</v>
      </c>
      <c r="AC73" s="11">
        <v>45293</v>
      </c>
      <c r="AD73" s="16"/>
      <c r="AE73" s="30" t="s">
        <v>415</v>
      </c>
      <c r="AF73" s="50" t="s">
        <v>409</v>
      </c>
      <c r="AG73" s="16"/>
    </row>
    <row r="74" spans="1:33" customFormat="1" ht="177.75" customHeight="1" x14ac:dyDescent="0.25">
      <c r="A74" s="6" t="s">
        <v>151</v>
      </c>
      <c r="B74" s="6" t="s">
        <v>177</v>
      </c>
      <c r="C74" s="6" t="s">
        <v>175</v>
      </c>
      <c r="D74" s="13" t="s">
        <v>286</v>
      </c>
      <c r="E74" s="7" t="s">
        <v>160</v>
      </c>
      <c r="F74" s="7" t="s">
        <v>161</v>
      </c>
      <c r="G74" s="8" t="s">
        <v>44</v>
      </c>
      <c r="H74" s="8" t="s">
        <v>45</v>
      </c>
      <c r="I74" s="8">
        <v>5</v>
      </c>
      <c r="J74" s="8" t="s">
        <v>271</v>
      </c>
      <c r="K74" s="7" t="s">
        <v>222</v>
      </c>
      <c r="L74" s="9" t="s">
        <v>178</v>
      </c>
      <c r="M74" s="6" t="s">
        <v>71</v>
      </c>
      <c r="N74" s="6" t="s">
        <v>42</v>
      </c>
      <c r="O74" s="6" t="s">
        <v>42</v>
      </c>
      <c r="P74" s="6" t="s">
        <v>43</v>
      </c>
      <c r="Q74" s="6" t="s">
        <v>42</v>
      </c>
      <c r="R74" s="6" t="s">
        <v>42</v>
      </c>
      <c r="S74" s="6" t="s">
        <v>42</v>
      </c>
      <c r="T74" s="6">
        <v>90</v>
      </c>
      <c r="U74" s="37" t="s">
        <v>266</v>
      </c>
      <c r="V74" s="8" t="s">
        <v>44</v>
      </c>
      <c r="W74" s="8" t="s">
        <v>45</v>
      </c>
      <c r="X74" s="8">
        <v>2.5</v>
      </c>
      <c r="Y74" s="8" t="s">
        <v>273</v>
      </c>
      <c r="Z74" s="7" t="s">
        <v>274</v>
      </c>
      <c r="AA74" s="9" t="s">
        <v>163</v>
      </c>
      <c r="AB74" s="10" t="s">
        <v>396</v>
      </c>
      <c r="AC74" s="11">
        <v>45293</v>
      </c>
      <c r="AD74" s="16"/>
      <c r="AE74" s="30" t="s">
        <v>415</v>
      </c>
      <c r="AF74" s="50" t="s">
        <v>409</v>
      </c>
      <c r="AG74" s="16"/>
    </row>
    <row r="75" spans="1:33" customFormat="1" ht="177.75" customHeight="1" x14ac:dyDescent="0.25">
      <c r="A75" s="6" t="s">
        <v>151</v>
      </c>
      <c r="B75" s="6" t="s">
        <v>177</v>
      </c>
      <c r="C75" s="6" t="s">
        <v>48</v>
      </c>
      <c r="D75" s="13" t="s">
        <v>234</v>
      </c>
      <c r="E75" s="7" t="s">
        <v>160</v>
      </c>
      <c r="F75" s="7" t="s">
        <v>161</v>
      </c>
      <c r="G75" s="8" t="s">
        <v>52</v>
      </c>
      <c r="H75" s="8" t="s">
        <v>45</v>
      </c>
      <c r="I75" s="8">
        <f>(IF(H75="Insignificante",1.25,IF(H75="Menor",2.5,IF(H75="Moderado",5,IF(H75="Mayor",10,IF(H75="Catastrófico",20,0))))))*(IF(G75="Rara vez",1,IF(G75="Improbable",2,IF(G75="Posible",3,IF(G75="Probable",4,IF(G75="Casi seguro",5,0))))))</f>
        <v>15</v>
      </c>
      <c r="J75" s="8" t="str">
        <f>IF(AND(I75&lt;4,I75&gt;1),"Zona de riesgo baja",IF(AND(I75&gt;4,I75&lt;8),"Zona de riesgo moderada",IF(AND(I75&gt;8,I75&lt;=20),"Zona de riesgo alta",IF(I75&gt;20,"Zona de riesgo extrema",0))))</f>
        <v>Zona de riesgo alta</v>
      </c>
      <c r="K75" s="7" t="str">
        <f>IF(J75="Zona de riesgo baja","Aceptar",IF(J75="Zona de riesgo moderada","Prevenir
Retener
Proteger",IF(J75="Zona de riesgo alta","Prevenir
Proteger
Transferir",IF(J75="Zona de riesgo extrema","Prevenir
Proteger
Transferir
Eliminar",0))))</f>
        <v>Prevenir
Proteger
Transferir</v>
      </c>
      <c r="L75" s="9" t="s">
        <v>178</v>
      </c>
      <c r="M75" s="6" t="s">
        <v>252</v>
      </c>
      <c r="N75" s="6" t="s">
        <v>42</v>
      </c>
      <c r="O75" s="6" t="s">
        <v>42</v>
      </c>
      <c r="P75" s="6" t="s">
        <v>43</v>
      </c>
      <c r="Q75" s="6" t="s">
        <v>42</v>
      </c>
      <c r="R75" s="6" t="s">
        <v>42</v>
      </c>
      <c r="S75" s="6" t="s">
        <v>42</v>
      </c>
      <c r="T75" s="6">
        <f>IF(N75="SI",15,0)+IF(O75="SI",5,0)+IF(Q75="SI",15,0)+IF(R75="SI",10,0)+IF(S75="SI",30,0)+IF(P75="Automático",25,IF(P75="Manual",15,0))</f>
        <v>90</v>
      </c>
      <c r="U75" s="37" t="str">
        <f>IF(T75&lt;50,"No hay desplazamiento",IF(T75&gt;76,CONCATENATE("Baja 2 niveles de ",M75),CONCATENATE("Baja 1 nivel de ",M75)))</f>
        <v>Baja 2 niveles de Impacto</v>
      </c>
      <c r="V75" s="8" t="s">
        <v>52</v>
      </c>
      <c r="W75" s="8" t="s">
        <v>278</v>
      </c>
      <c r="X75" s="8">
        <f>(IF(W75="Insignificante",1.25,IF(W75="Menor",2.5,IF(W75="Moderado",5,IF(W75="Mayor",10,IF(W75="Catastrófico",20,0))))))*(IF(V75="Rara vez",1,IF(V75="Improbable",2,IF(V75="Posible",3,IF(V75="Probable",4,IF(V75="Casi seguro",5,0))))))</f>
        <v>3.75</v>
      </c>
      <c r="Y75" s="8" t="str">
        <f>IF(AND(X75&lt;4,X75&gt;1),"Zona de riesgo baja",IF(AND(X75&gt;4,X75&lt;8),"Zona de riesgo moderada",IF(AND(X75&gt;8,X75&lt;=20),"Zona de riesgo alta",IF(X75&gt;20,"Zona de riesgo extrema",0))))</f>
        <v>Zona de riesgo baja</v>
      </c>
      <c r="Z75" s="7" t="str">
        <f>IF(Y75="Zona de riesgo baja","Aceptar",IF(Y75="Zona de riesgo moderada","Prevenir
Retener
Proteger",IF(Y75="Zona de riesgo alta","Prevenir
Proteger
Transferir",IF(Y75="Zona de riesgo extrema","Prevenir
Proteger
Transferir
Eliminar",0))))</f>
        <v>Aceptar</v>
      </c>
      <c r="AA75" s="9" t="s">
        <v>163</v>
      </c>
      <c r="AB75" s="10" t="s">
        <v>396</v>
      </c>
      <c r="AC75" s="11">
        <v>45293</v>
      </c>
      <c r="AD75" s="16"/>
      <c r="AE75" s="30" t="s">
        <v>415</v>
      </c>
      <c r="AF75" s="50" t="s">
        <v>409</v>
      </c>
      <c r="AG75" s="16"/>
    </row>
    <row r="76" spans="1:33" customFormat="1" ht="177.75" customHeight="1" x14ac:dyDescent="0.25">
      <c r="A76" s="6" t="s">
        <v>151</v>
      </c>
      <c r="B76" s="6" t="s">
        <v>177</v>
      </c>
      <c r="C76" s="6" t="s">
        <v>48</v>
      </c>
      <c r="D76" s="13" t="s">
        <v>334</v>
      </c>
      <c r="E76" s="7" t="s">
        <v>160</v>
      </c>
      <c r="F76" s="7" t="s">
        <v>161</v>
      </c>
      <c r="G76" s="8" t="s">
        <v>44</v>
      </c>
      <c r="H76" s="8" t="s">
        <v>93</v>
      </c>
      <c r="I76" s="8">
        <v>2.5</v>
      </c>
      <c r="J76" s="8" t="s">
        <v>273</v>
      </c>
      <c r="K76" s="7" t="s">
        <v>274</v>
      </c>
      <c r="L76" s="9" t="s">
        <v>178</v>
      </c>
      <c r="M76" s="6" t="s">
        <v>71</v>
      </c>
      <c r="N76" s="6" t="s">
        <v>42</v>
      </c>
      <c r="O76" s="6" t="s">
        <v>42</v>
      </c>
      <c r="P76" s="6" t="s">
        <v>43</v>
      </c>
      <c r="Q76" s="6" t="s">
        <v>42</v>
      </c>
      <c r="R76" s="6" t="s">
        <v>42</v>
      </c>
      <c r="S76" s="6" t="s">
        <v>42</v>
      </c>
      <c r="T76" s="6">
        <v>90</v>
      </c>
      <c r="U76" s="37" t="s">
        <v>266</v>
      </c>
      <c r="V76" s="8" t="s">
        <v>44</v>
      </c>
      <c r="W76" s="8" t="s">
        <v>93</v>
      </c>
      <c r="X76" s="8">
        <v>2.5</v>
      </c>
      <c r="Y76" s="8" t="s">
        <v>273</v>
      </c>
      <c r="Z76" s="7" t="s">
        <v>274</v>
      </c>
      <c r="AA76" s="9" t="s">
        <v>163</v>
      </c>
      <c r="AB76" s="10" t="s">
        <v>396</v>
      </c>
      <c r="AC76" s="11">
        <v>45293</v>
      </c>
      <c r="AD76" s="16"/>
      <c r="AE76" s="30" t="s">
        <v>415</v>
      </c>
      <c r="AF76" s="50" t="s">
        <v>409</v>
      </c>
      <c r="AG76" s="16"/>
    </row>
    <row r="77" spans="1:33" customFormat="1" ht="177.75" customHeight="1" x14ac:dyDescent="0.25">
      <c r="A77" s="6" t="s">
        <v>151</v>
      </c>
      <c r="B77" s="6" t="s">
        <v>177</v>
      </c>
      <c r="C77" s="6" t="s">
        <v>48</v>
      </c>
      <c r="D77" s="13" t="s">
        <v>338</v>
      </c>
      <c r="E77" s="7" t="s">
        <v>160</v>
      </c>
      <c r="F77" s="7" t="s">
        <v>161</v>
      </c>
      <c r="G77" s="8" t="s">
        <v>44</v>
      </c>
      <c r="H77" s="8" t="s">
        <v>93</v>
      </c>
      <c r="I77" s="8">
        <v>2.5</v>
      </c>
      <c r="J77" s="8" t="s">
        <v>273</v>
      </c>
      <c r="K77" s="7" t="s">
        <v>274</v>
      </c>
      <c r="L77" s="9" t="s">
        <v>178</v>
      </c>
      <c r="M77" s="6" t="s">
        <v>71</v>
      </c>
      <c r="N77" s="6" t="s">
        <v>42</v>
      </c>
      <c r="O77" s="6" t="s">
        <v>42</v>
      </c>
      <c r="P77" s="6" t="s">
        <v>43</v>
      </c>
      <c r="Q77" s="6" t="s">
        <v>42</v>
      </c>
      <c r="R77" s="6" t="s">
        <v>42</v>
      </c>
      <c r="S77" s="6" t="s">
        <v>42</v>
      </c>
      <c r="T77" s="6">
        <v>90</v>
      </c>
      <c r="U77" s="37" t="s">
        <v>266</v>
      </c>
      <c r="V77" s="8" t="s">
        <v>44</v>
      </c>
      <c r="W77" s="8" t="s">
        <v>93</v>
      </c>
      <c r="X77" s="8">
        <v>2.5</v>
      </c>
      <c r="Y77" s="8" t="s">
        <v>273</v>
      </c>
      <c r="Z77" s="7" t="s">
        <v>274</v>
      </c>
      <c r="AA77" s="9" t="s">
        <v>163</v>
      </c>
      <c r="AB77" s="10" t="s">
        <v>396</v>
      </c>
      <c r="AC77" s="11">
        <v>45293</v>
      </c>
      <c r="AD77" s="16"/>
      <c r="AE77" s="30" t="s">
        <v>415</v>
      </c>
      <c r="AF77" s="50" t="s">
        <v>409</v>
      </c>
      <c r="AG77" s="16"/>
    </row>
    <row r="78" spans="1:33" customFormat="1" ht="177.75" customHeight="1" x14ac:dyDescent="0.25">
      <c r="A78" s="6" t="s">
        <v>151</v>
      </c>
      <c r="B78" s="6" t="s">
        <v>179</v>
      </c>
      <c r="C78" s="6" t="s">
        <v>34</v>
      </c>
      <c r="D78" s="13" t="s">
        <v>180</v>
      </c>
      <c r="E78" s="7" t="s">
        <v>160</v>
      </c>
      <c r="F78" s="7" t="s">
        <v>161</v>
      </c>
      <c r="G78" s="8" t="s">
        <v>52</v>
      </c>
      <c r="H78" s="8" t="s">
        <v>45</v>
      </c>
      <c r="I78" s="8">
        <f>(IF(H78="Insignificante",1.25,IF(H78="Menor",2.5,IF(H78="Moderado",5,IF(H78="Mayor",10,IF(H78="Catastrófico",20,0))))))*(IF(G78="Rara vez",1,IF(G78="Improbable",2,IF(G78="Posible",3,IF(G78="Probable",4,IF(G78="Casi seguro",5,0))))))</f>
        <v>15</v>
      </c>
      <c r="J78" s="8" t="str">
        <f>IF(AND(I78&lt;4,I78&gt;1),"Zona de riesgo baja",IF(AND(I78&gt;4,I78&lt;8),"Zona de riesgo moderada",IF(AND(I78&gt;8,I78&lt;=20),"Zona de riesgo alta",IF(I78&gt;20,"Zona de riesgo extrema",0))))</f>
        <v>Zona de riesgo alta</v>
      </c>
      <c r="K78" s="7" t="str">
        <f>IF(J78="Zona de riesgo baja","Aceptar",IF(J78="Zona de riesgo moderada","Prevenir
Retener
Proteger",IF(J78="Zona de riesgo alta","Prevenir
Proteger
Transferir",IF(J78="Zona de riesgo extrema","Prevenir
Proteger
Transferir
Eliminar",0))))</f>
        <v>Prevenir
Proteger
Transferir</v>
      </c>
      <c r="L78" s="9" t="s">
        <v>236</v>
      </c>
      <c r="M78" s="6" t="s">
        <v>71</v>
      </c>
      <c r="N78" s="6" t="s">
        <v>115</v>
      </c>
      <c r="O78" s="6" t="s">
        <v>42</v>
      </c>
      <c r="P78" s="6" t="s">
        <v>43</v>
      </c>
      <c r="Q78" s="6" t="s">
        <v>42</v>
      </c>
      <c r="R78" s="6" t="s">
        <v>42</v>
      </c>
      <c r="S78" s="6" t="s">
        <v>42</v>
      </c>
      <c r="T78" s="6">
        <f>IF(N78="SI",15,0)+IF(O78="SI",5,0)+IF(Q78="SI",15,0)+IF(R78="SI",10,0)+IF(S78="SI",30,0)+IF(P78="Automático",25,IF(P78="Manual",15,0))</f>
        <v>75</v>
      </c>
      <c r="U78" s="37" t="str">
        <f>IF(T78&lt;50,"No hay desplazamiento",IF(T78&gt;76,CONCATENATE("Baja 2 niveles de ",M78),CONCATENATE("Baja 1 nivel de ",M78)))</f>
        <v>Baja 1 nivel de Probabilidad</v>
      </c>
      <c r="V78" s="8" t="s">
        <v>38</v>
      </c>
      <c r="W78" s="8" t="s">
        <v>45</v>
      </c>
      <c r="X78" s="8">
        <f>(IF(W78="Insignificante",1.25,IF(W78="Menor",2.5,IF(W78="Moderado",5,IF(W78="Mayor",10,IF(W78="Catastrófico",20,0))))))*(IF(V78="Rara vez",1,IF(V78="Improbable",2,IF(V78="Posible",3,IF(V78="Probable",4,IF(V78="Casi seguro",5,0))))))</f>
        <v>10</v>
      </c>
      <c r="Y78" s="8" t="str">
        <f>IF(AND(X78&lt;4,X78&gt;1),"Zona de riesgo baja",IF(AND(X78&gt;4,X78&lt;8),"Zona de riesgo moderada",IF(AND(X78&gt;8,X78&lt;=20),"Zona de riesgo alta",IF(X78&gt;20,"Zona de riesgo extrema",0))))</f>
        <v>Zona de riesgo alta</v>
      </c>
      <c r="Z78" s="7" t="str">
        <f>IF(Y78="Zona de riesgo baja","Aceptar",IF(Y78="Zona de riesgo moderada","Prevenir
Retener
Proteger",IF(Y78="Zona de riesgo alta","Prevenir
Proteger
Transferir",IF(Y78="Zona de riesgo extrema","Prevenir
Proteger
Transferir
Eliminar",0))))</f>
        <v>Prevenir
Proteger
Transferir</v>
      </c>
      <c r="AA78" s="9" t="s">
        <v>163</v>
      </c>
      <c r="AB78" s="10" t="s">
        <v>396</v>
      </c>
      <c r="AC78" s="11">
        <v>45293</v>
      </c>
      <c r="AD78" s="16"/>
      <c r="AE78" s="30" t="s">
        <v>415</v>
      </c>
      <c r="AF78" s="50" t="s">
        <v>409</v>
      </c>
      <c r="AG78" s="16"/>
    </row>
    <row r="79" spans="1:33" customFormat="1" ht="177.75" customHeight="1" x14ac:dyDescent="0.25">
      <c r="A79" s="6" t="s">
        <v>47</v>
      </c>
      <c r="B79" s="6" t="s">
        <v>247</v>
      </c>
      <c r="C79" s="6" t="s">
        <v>48</v>
      </c>
      <c r="D79" s="13" t="s">
        <v>49</v>
      </c>
      <c r="E79" s="7" t="s">
        <v>50</v>
      </c>
      <c r="F79" s="7" t="s">
        <v>51</v>
      </c>
      <c r="G79" s="8" t="s">
        <v>52</v>
      </c>
      <c r="H79" s="8" t="s">
        <v>45</v>
      </c>
      <c r="I79" s="8">
        <f>(IF(H79="Insignificante",1.25,IF(H79="Menor",2.5,IF(H79="Moderado",5,IF(H79="Mayor",10,IF(H79="Catastrófico",20,0))))))*(IF(G79="Rara vez",1,IF(G79="Improbable",2,IF(G79="Posible",3,IF(G79="Probable",4,IF(G79="Casi seguro",5,0))))))</f>
        <v>15</v>
      </c>
      <c r="J79" s="8" t="str">
        <f>IF(AND(I79&lt;4,I79&gt;1),"Zona de riesgo baja",IF(AND(I79&gt;4,I79&lt;8),"Zona de riesgo moderada",IF(AND(I79&gt;8,I79&lt;=20),"Zona de riesgo alta",IF(I79&gt;20,"Zona de riesgo extrema",0))))</f>
        <v>Zona de riesgo alta</v>
      </c>
      <c r="K79" s="7" t="str">
        <f>IF(J79="Zona de riesgo baja","Aceptar",IF(J79="Zona de riesgo moderada","Prevenir
Retener
Proteger",IF(J79="Zona de riesgo alta","Prevenir
Proteger
Transferir",IF(J79="Zona de riesgo extrema","Prevenir
Proteger
Transferir
Eliminar",0))))</f>
        <v>Prevenir
Proteger
Transferir</v>
      </c>
      <c r="L79" s="9" t="s">
        <v>53</v>
      </c>
      <c r="M79" s="6" t="s">
        <v>41</v>
      </c>
      <c r="N79" s="6" t="s">
        <v>42</v>
      </c>
      <c r="O79" s="6" t="s">
        <v>42</v>
      </c>
      <c r="P79" s="6" t="s">
        <v>43</v>
      </c>
      <c r="Q79" s="6" t="s">
        <v>42</v>
      </c>
      <c r="R79" s="6" t="s">
        <v>42</v>
      </c>
      <c r="S79" s="6" t="s">
        <v>42</v>
      </c>
      <c r="T79" s="6">
        <f>IF(N79="SI",15,0)+IF(O79="SI",5,0)+IF(Q79="SI",15,0)+IF(R79="SI",10,0)+IF(S79="SI",30,0)+IF(P79="Automático",25,IF(P79="Manual",15,0))</f>
        <v>90</v>
      </c>
      <c r="U79" s="37" t="str">
        <f>IF(T79&lt;50,"No hay desplazamiento",IF(T79&gt;76,CONCATENATE("Baja 2 niveles de ",M79),CONCATENATE("Baja 1 nivel de ",M79)))</f>
        <v>Baja 2 niveles de Probabilidad e impacto</v>
      </c>
      <c r="V79" s="8" t="s">
        <v>44</v>
      </c>
      <c r="W79" s="8" t="s">
        <v>278</v>
      </c>
      <c r="X79" s="8">
        <f>(IF(W79="Insignificante",1.25,IF(W79="Menor",2.5,IF(W79="Moderado",5,IF(W79="Mayor",10,IF(W79="Catastrófico",20,0))))))*(IF(V79="Rara vez",1,IF(V79="Improbable",2,IF(V79="Posible",3,IF(V79="Probable",4,IF(V79="Casi seguro",5,0))))))</f>
        <v>1.25</v>
      </c>
      <c r="Y79" s="8" t="str">
        <f>IF(AND(X79&lt;4,X79&gt;1),"Zona de riesgo baja",IF(AND(X79&gt;4,X79&lt;8),"Zona de riesgo moderada",IF(AND(X79&gt;8,X79&lt;=20),"Zona de riesgo alta",IF(X79&gt;20,"Zona de riesgo extrema",0))))</f>
        <v>Zona de riesgo baja</v>
      </c>
      <c r="Z79" s="7" t="str">
        <f>IF(Y79="Zona de riesgo baja","Aceptar",IF(Y79="Zona de riesgo moderada","Prevenir
Retener
Proteger",IF(Y79="Zona de riesgo alta","Prevenir
Proteger
Transferir",IF(Y79="Zona de riesgo extrema","Prevenir
Proteger
Transferir
Eliminar",0))))</f>
        <v>Aceptar</v>
      </c>
      <c r="AA79" s="9" t="s">
        <v>54</v>
      </c>
      <c r="AB79" s="10" t="s">
        <v>387</v>
      </c>
      <c r="AC79" s="11">
        <v>45293</v>
      </c>
      <c r="AD79" s="16"/>
      <c r="AE79" s="30" t="s">
        <v>415</v>
      </c>
      <c r="AF79" s="50" t="s">
        <v>409</v>
      </c>
      <c r="AG79" s="16"/>
    </row>
    <row r="80" spans="1:33" customFormat="1" ht="177.75" customHeight="1" x14ac:dyDescent="0.25">
      <c r="A80" s="6" t="s">
        <v>47</v>
      </c>
      <c r="B80" s="6" t="s">
        <v>247</v>
      </c>
      <c r="C80" s="6" t="s">
        <v>48</v>
      </c>
      <c r="D80" s="13" t="s">
        <v>55</v>
      </c>
      <c r="E80" s="7" t="s">
        <v>56</v>
      </c>
      <c r="F80" s="7" t="s">
        <v>57</v>
      </c>
      <c r="G80" s="8" t="s">
        <v>52</v>
      </c>
      <c r="H80" s="8" t="s">
        <v>45</v>
      </c>
      <c r="I80" s="8">
        <f>(IF(H80="Insignificante",1.25,IF(H80="Menor",2.5,IF(H80="Moderado",5,IF(H80="Mayor",10,IF(H80="Catastrófico",20,0))))))*(IF(G80="Rara vez",1,IF(G80="Improbable",2,IF(G80="Posible",3,IF(G80="Probable",4,IF(G80="Casi seguro",5,0))))))</f>
        <v>15</v>
      </c>
      <c r="J80" s="8" t="str">
        <f>IF(AND(I80&lt;4,I80&gt;1),"Zona de riesgo baja",IF(AND(I80&gt;4,I80&lt;8),"Zona de riesgo moderada",IF(AND(I80&gt;8,I80&lt;=20),"Zona de riesgo alta",IF(I80&gt;20,"Zona de riesgo extrema",0))))</f>
        <v>Zona de riesgo alta</v>
      </c>
      <c r="K80" s="7" t="str">
        <f>IF(J80="Zona de riesgo baja","Aceptar",IF(J80="Zona de riesgo moderada","Prevenir
Retener
Proteger",IF(J80="Zona de riesgo alta","Prevenir
Proteger
Transferir",IF(J80="Zona de riesgo extrema","Prevenir
Proteger
Transferir
Eliminar",0))))</f>
        <v>Prevenir
Proteger
Transferir</v>
      </c>
      <c r="L80" s="9" t="s">
        <v>58</v>
      </c>
      <c r="M80" s="6" t="s">
        <v>41</v>
      </c>
      <c r="N80" s="6" t="s">
        <v>42</v>
      </c>
      <c r="O80" s="6" t="s">
        <v>42</v>
      </c>
      <c r="P80" s="6" t="s">
        <v>43</v>
      </c>
      <c r="Q80" s="6" t="s">
        <v>42</v>
      </c>
      <c r="R80" s="6" t="s">
        <v>42</v>
      </c>
      <c r="S80" s="6" t="s">
        <v>42</v>
      </c>
      <c r="T80" s="6">
        <f>IF(N80="SI",15,0)+IF(O80="SI",5,0)+IF(Q80="SI",15,0)+IF(R80="SI",10,0)+IF(S80="SI",30,0)+IF(P80="Automático",25,IF(P80="Manual",15,0))</f>
        <v>90</v>
      </c>
      <c r="U80" s="37" t="str">
        <f>IF(T80&lt;50,"No hay desplazamiento",IF(T80&gt;76,CONCATENATE("Baja 2 niveles de ",M80),CONCATENATE("Baja 1 nivel de ",M80)))</f>
        <v>Baja 2 niveles de Probabilidad e impacto</v>
      </c>
      <c r="V80" s="8" t="s">
        <v>44</v>
      </c>
      <c r="W80" s="8" t="s">
        <v>278</v>
      </c>
      <c r="X80" s="8">
        <f>(IF(W80="Insignificante",1.25,IF(W80="Menor",2.5,IF(W80="Moderado",5,IF(W80="Mayor",10,IF(W80="Catastrófico",20,0))))))*(IF(V80="Rara vez",1,IF(V80="Improbable",2,IF(V80="Posible",3,IF(V80="Probable",4,IF(V80="Casi seguro",5,0))))))</f>
        <v>1.25</v>
      </c>
      <c r="Y80" s="8" t="str">
        <f>IF(AND(X80&lt;4,X80&gt;1),"Zona de riesgo baja",IF(AND(X80&gt;4,X80&lt;8),"Zona de riesgo moderada",IF(AND(X80&gt;8,X80&lt;=20),"Zona de riesgo alta",IF(X80&gt;20,"Zona de riesgo extrema",0))))</f>
        <v>Zona de riesgo baja</v>
      </c>
      <c r="Z80" s="7" t="str">
        <f>IF(Y80="Zona de riesgo baja","Aceptar",IF(Y80="Zona de riesgo moderada","Prevenir
Retener
Proteger",IF(Y80="Zona de riesgo alta","Prevenir
Proteger
Transferir",IF(Y80="Zona de riesgo extrema","Prevenir
Proteger
Transferir
Eliminar",0))))</f>
        <v>Aceptar</v>
      </c>
      <c r="AA80" s="9" t="s">
        <v>59</v>
      </c>
      <c r="AB80" s="10" t="s">
        <v>387</v>
      </c>
      <c r="AC80" s="11">
        <v>45293</v>
      </c>
      <c r="AD80" s="16"/>
      <c r="AE80" s="30" t="s">
        <v>415</v>
      </c>
      <c r="AF80" s="50" t="s">
        <v>409</v>
      </c>
      <c r="AG80" s="16"/>
    </row>
    <row r="81" spans="1:33" customFormat="1" ht="177.75" customHeight="1" x14ac:dyDescent="0.25">
      <c r="A81" s="6" t="s">
        <v>47</v>
      </c>
      <c r="B81" s="6" t="s">
        <v>248</v>
      </c>
      <c r="C81" s="6" t="s">
        <v>48</v>
      </c>
      <c r="D81" s="13" t="s">
        <v>60</v>
      </c>
      <c r="E81" s="7" t="s">
        <v>61</v>
      </c>
      <c r="F81" s="7" t="s">
        <v>62</v>
      </c>
      <c r="G81" s="8" t="s">
        <v>52</v>
      </c>
      <c r="H81" s="8" t="s">
        <v>93</v>
      </c>
      <c r="I81" s="8">
        <f>(IF(H81="Insignificante",1.25,IF(H81="Menor",2.5,IF(H81="Moderado",5,IF(H81="Mayor",10,IF(H81="Catastrófico",20,0))))))*(IF(G81="Rara vez",1,IF(G81="Improbable",2,IF(G81="Posible",3,IF(G81="Probable",4,IF(G81="Casi seguro",5,0))))))</f>
        <v>7.5</v>
      </c>
      <c r="J81" s="8" t="str">
        <f>IF(AND(I81&lt;4,I81&gt;1),"Zona de riesgo baja",IF(AND(I81&gt;4,I81&lt;8),"Zona de riesgo moderada",IF(AND(I81&gt;8,I81&lt;=20),"Zona de riesgo alta",IF(I81&gt;20,"Zona de riesgo extrema",0))))</f>
        <v>Zona de riesgo moderada</v>
      </c>
      <c r="K81" s="7" t="str">
        <f>IF(J81="Zona de riesgo baja","Aceptar",IF(J81="Zona de riesgo moderada","Prevenir
Retener
Proteger",IF(J81="Zona de riesgo alta","Prevenir
Proteger
Transferir",IF(J81="Zona de riesgo extrema","Prevenir
Proteger
Transferir
Eliminar",0))))</f>
        <v>Prevenir
Retener
Proteger</v>
      </c>
      <c r="L81" s="9" t="s">
        <v>63</v>
      </c>
      <c r="M81" s="6" t="s">
        <v>41</v>
      </c>
      <c r="N81" s="6" t="s">
        <v>42</v>
      </c>
      <c r="O81" s="6" t="s">
        <v>42</v>
      </c>
      <c r="P81" s="6" t="s">
        <v>43</v>
      </c>
      <c r="Q81" s="6" t="s">
        <v>42</v>
      </c>
      <c r="R81" s="6" t="s">
        <v>42</v>
      </c>
      <c r="S81" s="6" t="s">
        <v>42</v>
      </c>
      <c r="T81" s="6">
        <f>IF(N81="SI",15,0)+IF(O81="SI",5,0)+IF(Q81="SI",15,0)+IF(R81="SI",10,0)+IF(S81="SI",30,0)+IF(P81="Automático",25,IF(P81="Manual",15,0))</f>
        <v>90</v>
      </c>
      <c r="U81" s="37" t="str">
        <f>IF(T81&lt;50,"No hay desplazamiento",IF(T81&gt;76,CONCATENATE("Baja 2 niveles de ",M81),CONCATENATE("Baja 1 nivel de ",M81)))</f>
        <v>Baja 2 niveles de Probabilidad e impacto</v>
      </c>
      <c r="V81" s="8" t="s">
        <v>44</v>
      </c>
      <c r="W81" s="8" t="s">
        <v>278</v>
      </c>
      <c r="X81" s="8">
        <f>(IF(W81="Insignificante",1.25,IF(W81="Menor",2.5,IF(W81="Moderado",5,IF(W81="Mayor",10,IF(W81="Catastrófico",20,0))))))*(IF(V81="Rara vez",1,IF(V81="Improbable",2,IF(V81="Posible",3,IF(V81="Probable",4,IF(V81="Casi seguro",5,0))))))</f>
        <v>1.25</v>
      </c>
      <c r="Y81" s="8" t="str">
        <f>IF(AND(X81&lt;4,X81&gt;1),"Zona de riesgo baja",IF(AND(X81&gt;4,X81&lt;8),"Zona de riesgo moderada",IF(AND(X81&gt;8,X81&lt;=20),"Zona de riesgo alta",IF(X81&gt;20,"Zona de riesgo extrema",0))))</f>
        <v>Zona de riesgo baja</v>
      </c>
      <c r="Z81" s="7" t="str">
        <f>IF(Y81="Zona de riesgo baja","Aceptar",IF(Y81="Zona de riesgo moderada","Prevenir
Retener
Proteger",IF(Y81="Zona de riesgo alta","Prevenir
Proteger
Transferir",IF(Y81="Zona de riesgo extrema","Prevenir
Proteger
Transferir
Eliminar",0))))</f>
        <v>Aceptar</v>
      </c>
      <c r="AA81" s="9" t="s">
        <v>64</v>
      </c>
      <c r="AB81" s="10" t="s">
        <v>387</v>
      </c>
      <c r="AC81" s="11">
        <v>45293</v>
      </c>
      <c r="AD81" s="16"/>
      <c r="AE81" s="30" t="s">
        <v>415</v>
      </c>
      <c r="AF81" s="50" t="s">
        <v>409</v>
      </c>
      <c r="AG81" s="16"/>
    </row>
    <row r="82" spans="1:33" customFormat="1" ht="262.5" customHeight="1" x14ac:dyDescent="0.25">
      <c r="A82" s="6" t="s">
        <v>110</v>
      </c>
      <c r="B82" s="6" t="s">
        <v>111</v>
      </c>
      <c r="C82" s="6" t="s">
        <v>243</v>
      </c>
      <c r="D82" s="13" t="s">
        <v>256</v>
      </c>
      <c r="E82" s="7" t="s">
        <v>112</v>
      </c>
      <c r="F82" s="7" t="s">
        <v>113</v>
      </c>
      <c r="G82" s="8" t="s">
        <v>38</v>
      </c>
      <c r="H82" s="8" t="s">
        <v>69</v>
      </c>
      <c r="I82" s="8">
        <f>(IF(H82="Insignificante",1.25,IF(H82="Menor",2.5,IF(H82="Moderado",5,IF(H82="Mayor",10,IF(H82="Catastrófico",20,0))))))*(IF(G82="Rara vez",1,IF(G82="Improbable",2,IF(G82="Posible",3,IF(G82="Probable",4,IF(G82="Casi seguro",5,0))))))</f>
        <v>20</v>
      </c>
      <c r="J82" s="8" t="str">
        <f>IF(AND(I82&lt;4,I82&gt;1),"Zona de riesgo baja",IF(AND(I82&gt;4,I82&lt;8),"Zona de riesgo moderada",IF(AND(I82&gt;8,I82&lt;=20),"Zona de riesgo alta",IF(I82&gt;20,"Zona de riesgo extrema",0))))</f>
        <v>Zona de riesgo alta</v>
      </c>
      <c r="K82" s="7" t="str">
        <f>IF(J82="Zona de riesgo baja","Aceptar",IF(J82="Zona de riesgo moderada","Prevenir
Retener
Proteger",IF(J82="Zona de riesgo alta","Prevenir
Proteger
Transferir",IF(J82="Zona de riesgo extrema","Prevenir
Proteger
Transferir
Eliminar",0))))</f>
        <v>Prevenir
Proteger
Transferir</v>
      </c>
      <c r="L82" s="9" t="s">
        <v>114</v>
      </c>
      <c r="M82" s="6" t="s">
        <v>41</v>
      </c>
      <c r="N82" s="6" t="s">
        <v>115</v>
      </c>
      <c r="O82" s="6" t="s">
        <v>42</v>
      </c>
      <c r="P82" s="6" t="s">
        <v>43</v>
      </c>
      <c r="Q82" s="6" t="s">
        <v>42</v>
      </c>
      <c r="R82" s="6" t="s">
        <v>42</v>
      </c>
      <c r="S82" s="6" t="s">
        <v>42</v>
      </c>
      <c r="T82" s="6">
        <f>IF(N82="SI",15,0)+IF(O82="SI",5,0)+IF(Q82="SI",15,0)+IF(R82="SI",10,0)+IF(S82="SI",30,0)+IF(P82="Automático",25,IF(P82="Manual",15,0))</f>
        <v>75</v>
      </c>
      <c r="U82" s="37" t="str">
        <f>IF(T82&lt;50,"No hay desplazamiento",IF(T82&gt;76,CONCATENATE("Baja 2 niveles de ",M82),CONCATENATE("Baja 1 nivel de ",M82)))</f>
        <v>Baja 1 nivel de Probabilidad e impacto</v>
      </c>
      <c r="V82" s="8" t="s">
        <v>44</v>
      </c>
      <c r="W82" s="8" t="s">
        <v>45</v>
      </c>
      <c r="X82" s="8">
        <f>(IF(W82="Insignificante",1.25,IF(W82="Menor",2.5,IF(W82="Moderado",5,IF(W82="Mayor",10,IF(W82="Catastrófico",20,0))))))*(IF(V82="Rara vez",1,IF(V82="Improbable",2,IF(V82="Posible",3,IF(V82="Probable",4,IF(V82="Casi seguro",5,0))))))</f>
        <v>5</v>
      </c>
      <c r="Y82" s="8" t="str">
        <f>IF(AND(X82&lt;4,X82&gt;1),"Zona de riesgo baja",IF(AND(X82&gt;4,X82&lt;8),"Zona de riesgo moderada",IF(AND(X82&gt;8,X82&lt;=20),"Zona de riesgo alta",IF(X82&gt;20,"Zona de riesgo extrema",0))))</f>
        <v>Zona de riesgo moderada</v>
      </c>
      <c r="Z82" s="7" t="str">
        <f>IF(Y82="Zona de riesgo baja","Aceptar",IF(Y82="Zona de riesgo moderada","Prevenir
Retener
Proteger",IF(Y82="Zona de riesgo alta","Prevenir
Proteger
Transferir",IF(Y82="Zona de riesgo extrema","Prevenir
Proteger
Transferir
Eliminar",0))))</f>
        <v>Prevenir
Retener
Proteger</v>
      </c>
      <c r="AA82" s="9" t="s">
        <v>116</v>
      </c>
      <c r="AB82" s="10" t="s">
        <v>388</v>
      </c>
      <c r="AC82" s="11">
        <v>45293</v>
      </c>
      <c r="AD82" s="16" t="s">
        <v>404</v>
      </c>
      <c r="AE82" s="30" t="s">
        <v>415</v>
      </c>
      <c r="AF82" s="50" t="s">
        <v>409</v>
      </c>
      <c r="AG82" s="16"/>
    </row>
    <row r="83" spans="1:33" customFormat="1" ht="348.75" customHeight="1" x14ac:dyDescent="0.25">
      <c r="A83" s="6" t="s">
        <v>110</v>
      </c>
      <c r="B83" s="6" t="s">
        <v>111</v>
      </c>
      <c r="C83" s="6" t="s">
        <v>48</v>
      </c>
      <c r="D83" s="13" t="s">
        <v>257</v>
      </c>
      <c r="E83" s="7" t="s">
        <v>258</v>
      </c>
      <c r="F83" s="7" t="s">
        <v>118</v>
      </c>
      <c r="G83" s="8" t="s">
        <v>38</v>
      </c>
      <c r="H83" s="8" t="s">
        <v>69</v>
      </c>
      <c r="I83" s="8">
        <v>20</v>
      </c>
      <c r="J83" s="8" t="s">
        <v>259</v>
      </c>
      <c r="K83" s="7" t="s">
        <v>260</v>
      </c>
      <c r="L83" s="9" t="s">
        <v>261</v>
      </c>
      <c r="M83" s="6" t="s">
        <v>41</v>
      </c>
      <c r="N83" s="6" t="s">
        <v>115</v>
      </c>
      <c r="O83" s="6" t="s">
        <v>42</v>
      </c>
      <c r="P83" s="6" t="s">
        <v>43</v>
      </c>
      <c r="Q83" s="6" t="s">
        <v>42</v>
      </c>
      <c r="R83" s="6" t="s">
        <v>42</v>
      </c>
      <c r="S83" s="6" t="s">
        <v>42</v>
      </c>
      <c r="T83" s="6">
        <v>75</v>
      </c>
      <c r="U83" s="37" t="s">
        <v>262</v>
      </c>
      <c r="V83" s="8" t="s">
        <v>44</v>
      </c>
      <c r="W83" s="8" t="s">
        <v>45</v>
      </c>
      <c r="X83" s="8">
        <v>10</v>
      </c>
      <c r="Y83" s="8" t="s">
        <v>259</v>
      </c>
      <c r="Z83" s="7" t="s">
        <v>260</v>
      </c>
      <c r="AA83" s="9" t="s">
        <v>263</v>
      </c>
      <c r="AB83" s="10" t="s">
        <v>388</v>
      </c>
      <c r="AC83" s="11">
        <v>45293</v>
      </c>
      <c r="AD83" s="16" t="s">
        <v>405</v>
      </c>
      <c r="AE83" s="30" t="s">
        <v>415</v>
      </c>
      <c r="AF83" s="50" t="s">
        <v>409</v>
      </c>
      <c r="AG83" s="16"/>
    </row>
    <row r="84" spans="1:33" customFormat="1" ht="252" customHeight="1" x14ac:dyDescent="0.25">
      <c r="A84" s="6" t="s">
        <v>110</v>
      </c>
      <c r="B84" s="6" t="s">
        <v>111</v>
      </c>
      <c r="C84" s="6" t="s">
        <v>48</v>
      </c>
      <c r="D84" s="13" t="s">
        <v>117</v>
      </c>
      <c r="E84" s="7" t="s">
        <v>401</v>
      </c>
      <c r="F84" s="7" t="s">
        <v>118</v>
      </c>
      <c r="G84" s="8" t="s">
        <v>52</v>
      </c>
      <c r="H84" s="8" t="s">
        <v>45</v>
      </c>
      <c r="I84" s="8">
        <f t="shared" ref="I84:I96" si="8">(IF(H84="Insignificante",1.25,IF(H84="Menor",2.5,IF(H84="Moderado",5,IF(H84="Mayor",10,IF(H84="Catastrófico",20,0))))))*(IF(G84="Rara vez",1,IF(G84="Improbable",2,IF(G84="Posible",3,IF(G84="Probable",4,IF(G84="Casi seguro",5,0))))))</f>
        <v>15</v>
      </c>
      <c r="J84" s="8" t="str">
        <f t="shared" ref="J84:J96" si="9">IF(AND(I84&lt;4,I84&gt;1),"Zona de riesgo baja",IF(AND(I84&gt;4,I84&lt;8),"Zona de riesgo moderada",IF(AND(I84&gt;8,I84&lt;=20),"Zona de riesgo alta",IF(I84&gt;20,"Zona de riesgo extrema",0))))</f>
        <v>Zona de riesgo alta</v>
      </c>
      <c r="K84" s="7" t="str">
        <f t="shared" ref="K84:K96" si="10">IF(J84="Zona de riesgo baja","Aceptar",IF(J84="Zona de riesgo moderada","Prevenir
Retener
Proteger",IF(J84="Zona de riesgo alta","Prevenir
Proteger
Transferir",IF(J84="Zona de riesgo extrema","Prevenir
Proteger
Transferir
Eliminar",0))))</f>
        <v>Prevenir
Proteger
Transferir</v>
      </c>
      <c r="L84" s="9" t="s">
        <v>402</v>
      </c>
      <c r="M84" s="6" t="s">
        <v>41</v>
      </c>
      <c r="N84" s="6" t="s">
        <v>42</v>
      </c>
      <c r="O84" s="6" t="s">
        <v>42</v>
      </c>
      <c r="P84" s="6" t="s">
        <v>43</v>
      </c>
      <c r="Q84" s="6" t="s">
        <v>42</v>
      </c>
      <c r="R84" s="6" t="s">
        <v>42</v>
      </c>
      <c r="S84" s="6" t="s">
        <v>42</v>
      </c>
      <c r="T84" s="6">
        <f t="shared" ref="T84:T96" si="11">IF(N84="SI",15,0)+IF(O84="SI",5,0)+IF(Q84="SI",15,0)+IF(R84="SI",10,0)+IF(S84="SI",30,0)+IF(P84="Automático",25,IF(P84="Manual",15,0))</f>
        <v>90</v>
      </c>
      <c r="U84" s="37" t="str">
        <f t="shared" ref="U84:U96" si="12">IF(T84&lt;50,"No hay desplazamiento",IF(T84&gt;76,CONCATENATE("Baja 2 niveles de ",M84),CONCATENATE("Baja 1 nivel de ",M84)))</f>
        <v>Baja 2 niveles de Probabilidad e impacto</v>
      </c>
      <c r="V84" s="8" t="s">
        <v>44</v>
      </c>
      <c r="W84" s="8" t="s">
        <v>278</v>
      </c>
      <c r="X84" s="8">
        <f t="shared" ref="X84:X96" si="13">(IF(W84="Insignificante",1.25,IF(W84="Menor",2.5,IF(W84="Moderado",5,IF(W84="Mayor",10,IF(W84="Catastrófico",20,0))))))*(IF(V84="Rara vez",1,IF(V84="Improbable",2,IF(V84="Posible",3,IF(V84="Probable",4,IF(V84="Casi seguro",5,0))))))</f>
        <v>1.25</v>
      </c>
      <c r="Y84" s="8" t="str">
        <f t="shared" ref="Y84:Y96" si="14">IF(AND(X84&lt;4,X84&gt;1),"Zona de riesgo baja",IF(AND(X84&gt;4,X84&lt;8),"Zona de riesgo moderada",IF(AND(X84&gt;8,X84&lt;=20),"Zona de riesgo alta",IF(X84&gt;20,"Zona de riesgo extrema",0))))</f>
        <v>Zona de riesgo baja</v>
      </c>
      <c r="Z84" s="7" t="str">
        <f t="shared" ref="Z84:Z89" si="15">IF(Y84="Zona de riesgo baja","Aceptar",IF(Y84="Zona de riesgo moderada","Prevenir
Retener
Proteger",IF(Y84="Zona de riesgo alta","Prevenir
Proteger
Transferir",IF(Y84="Zona de riesgo extrema","Prevenir
Proteger
Transferir
Eliminar",0))))</f>
        <v>Aceptar</v>
      </c>
      <c r="AA84" s="9" t="s">
        <v>119</v>
      </c>
      <c r="AB84" s="10" t="s">
        <v>388</v>
      </c>
      <c r="AC84" s="11">
        <v>45293</v>
      </c>
      <c r="AD84" s="16" t="s">
        <v>406</v>
      </c>
      <c r="AE84" s="30" t="s">
        <v>415</v>
      </c>
      <c r="AF84" s="50" t="s">
        <v>409</v>
      </c>
      <c r="AG84" s="16"/>
    </row>
    <row r="85" spans="1:33" customFormat="1" ht="177.75" customHeight="1" x14ac:dyDescent="0.25">
      <c r="A85" s="6" t="s">
        <v>110</v>
      </c>
      <c r="B85" s="6" t="s">
        <v>120</v>
      </c>
      <c r="C85" s="6" t="s">
        <v>244</v>
      </c>
      <c r="D85" s="13" t="s">
        <v>121</v>
      </c>
      <c r="E85" s="7" t="s">
        <v>122</v>
      </c>
      <c r="F85" s="7" t="s">
        <v>123</v>
      </c>
      <c r="G85" s="8" t="s">
        <v>52</v>
      </c>
      <c r="H85" s="8" t="s">
        <v>69</v>
      </c>
      <c r="I85" s="8">
        <f t="shared" si="8"/>
        <v>30</v>
      </c>
      <c r="J85" s="8" t="str">
        <f t="shared" si="9"/>
        <v>Zona de riesgo extrema</v>
      </c>
      <c r="K85" s="7" t="str">
        <f t="shared" si="10"/>
        <v>Prevenir
Proteger
Transferir
Eliminar</v>
      </c>
      <c r="L85" s="9" t="s">
        <v>124</v>
      </c>
      <c r="M85" s="6" t="s">
        <v>41</v>
      </c>
      <c r="N85" s="6" t="s">
        <v>42</v>
      </c>
      <c r="O85" s="6" t="s">
        <v>42</v>
      </c>
      <c r="P85" s="6" t="s">
        <v>43</v>
      </c>
      <c r="Q85" s="6" t="s">
        <v>42</v>
      </c>
      <c r="R85" s="6" t="s">
        <v>42</v>
      </c>
      <c r="S85" s="6" t="s">
        <v>42</v>
      </c>
      <c r="T85" s="6">
        <f t="shared" si="11"/>
        <v>90</v>
      </c>
      <c r="U85" s="37" t="str">
        <f t="shared" si="12"/>
        <v>Baja 2 niveles de Probabilidad e impacto</v>
      </c>
      <c r="V85" s="8" t="s">
        <v>44</v>
      </c>
      <c r="W85" s="8" t="s">
        <v>93</v>
      </c>
      <c r="X85" s="8">
        <f t="shared" si="13"/>
        <v>2.5</v>
      </c>
      <c r="Y85" s="8" t="str">
        <f t="shared" si="14"/>
        <v>Zona de riesgo baja</v>
      </c>
      <c r="Z85" s="7" t="str">
        <f t="shared" si="15"/>
        <v>Aceptar</v>
      </c>
      <c r="AA85" s="9" t="s">
        <v>125</v>
      </c>
      <c r="AB85" s="10" t="s">
        <v>388</v>
      </c>
      <c r="AC85" s="11">
        <v>45293</v>
      </c>
      <c r="AD85" s="16" t="s">
        <v>407</v>
      </c>
      <c r="AE85" s="30" t="s">
        <v>415</v>
      </c>
      <c r="AF85" s="50" t="s">
        <v>409</v>
      </c>
      <c r="AG85" s="16"/>
    </row>
    <row r="86" spans="1:33" customFormat="1" ht="408.75" customHeight="1" x14ac:dyDescent="0.25">
      <c r="A86" s="6" t="s">
        <v>95</v>
      </c>
      <c r="B86" s="6" t="s">
        <v>251</v>
      </c>
      <c r="C86" s="6" t="s">
        <v>243</v>
      </c>
      <c r="D86" s="13" t="s">
        <v>84</v>
      </c>
      <c r="E86" s="7" t="s">
        <v>250</v>
      </c>
      <c r="F86" s="7" t="s">
        <v>107</v>
      </c>
      <c r="G86" s="8" t="s">
        <v>52</v>
      </c>
      <c r="H86" s="8" t="s">
        <v>69</v>
      </c>
      <c r="I86" s="8">
        <f t="shared" si="8"/>
        <v>30</v>
      </c>
      <c r="J86" s="8" t="str">
        <f t="shared" si="9"/>
        <v>Zona de riesgo extrema</v>
      </c>
      <c r="K86" s="7" t="str">
        <f t="shared" si="10"/>
        <v>Prevenir
Proteger
Transferir
Eliminar</v>
      </c>
      <c r="L86" s="9" t="s">
        <v>108</v>
      </c>
      <c r="M86" s="6" t="s">
        <v>71</v>
      </c>
      <c r="N86" s="6" t="s">
        <v>42</v>
      </c>
      <c r="O86" s="6" t="s">
        <v>42</v>
      </c>
      <c r="P86" s="6" t="s">
        <v>43</v>
      </c>
      <c r="Q86" s="6" t="s">
        <v>42</v>
      </c>
      <c r="R86" s="6" t="s">
        <v>42</v>
      </c>
      <c r="S86" s="6" t="s">
        <v>42</v>
      </c>
      <c r="T86" s="6">
        <f t="shared" si="11"/>
        <v>90</v>
      </c>
      <c r="U86" s="37" t="str">
        <f t="shared" si="12"/>
        <v>Baja 2 niveles de Probabilidad</v>
      </c>
      <c r="V86" s="8" t="s">
        <v>44</v>
      </c>
      <c r="W86" s="8" t="s">
        <v>69</v>
      </c>
      <c r="X86" s="8">
        <f t="shared" si="13"/>
        <v>10</v>
      </c>
      <c r="Y86" s="8" t="str">
        <f t="shared" si="14"/>
        <v>Zona de riesgo alta</v>
      </c>
      <c r="Z86" s="7" t="str">
        <f t="shared" si="15"/>
        <v>Prevenir
Proteger
Transferir</v>
      </c>
      <c r="AA86" s="9" t="s">
        <v>109</v>
      </c>
      <c r="AB86" s="10" t="s">
        <v>392</v>
      </c>
      <c r="AC86" s="11">
        <v>45293</v>
      </c>
      <c r="AD86" s="16"/>
      <c r="AE86" s="30" t="s">
        <v>415</v>
      </c>
      <c r="AF86" s="50" t="s">
        <v>409</v>
      </c>
      <c r="AG86" s="16"/>
    </row>
    <row r="87" spans="1:33" customFormat="1" ht="231.75" customHeight="1" x14ac:dyDescent="0.25">
      <c r="A87" s="6" t="s">
        <v>95</v>
      </c>
      <c r="B87" s="6" t="s">
        <v>249</v>
      </c>
      <c r="C87" s="6" t="s">
        <v>101</v>
      </c>
      <c r="D87" s="13" t="s">
        <v>102</v>
      </c>
      <c r="E87" s="7" t="s">
        <v>103</v>
      </c>
      <c r="F87" s="7" t="s">
        <v>104</v>
      </c>
      <c r="G87" s="8" t="s">
        <v>52</v>
      </c>
      <c r="H87" s="8" t="s">
        <v>45</v>
      </c>
      <c r="I87" s="8">
        <f t="shared" si="8"/>
        <v>15</v>
      </c>
      <c r="J87" s="8" t="str">
        <f t="shared" si="9"/>
        <v>Zona de riesgo alta</v>
      </c>
      <c r="K87" s="7" t="str">
        <f t="shared" si="10"/>
        <v>Prevenir
Proteger
Transferir</v>
      </c>
      <c r="L87" s="9" t="s">
        <v>105</v>
      </c>
      <c r="M87" s="6" t="s">
        <v>252</v>
      </c>
      <c r="N87" s="6" t="s">
        <v>42</v>
      </c>
      <c r="O87" s="6" t="s">
        <v>42</v>
      </c>
      <c r="P87" s="6" t="s">
        <v>43</v>
      </c>
      <c r="Q87" s="6" t="s">
        <v>42</v>
      </c>
      <c r="R87" s="6" t="s">
        <v>42</v>
      </c>
      <c r="S87" s="6" t="s">
        <v>42</v>
      </c>
      <c r="T87" s="6">
        <f t="shared" si="11"/>
        <v>90</v>
      </c>
      <c r="U87" s="37" t="str">
        <f t="shared" si="12"/>
        <v>Baja 2 niveles de Impacto</v>
      </c>
      <c r="V87" s="8" t="s">
        <v>52</v>
      </c>
      <c r="W87" s="8" t="s">
        <v>278</v>
      </c>
      <c r="X87" s="8">
        <f t="shared" si="13"/>
        <v>3.75</v>
      </c>
      <c r="Y87" s="8" t="str">
        <f t="shared" si="14"/>
        <v>Zona de riesgo baja</v>
      </c>
      <c r="Z87" s="7" t="str">
        <f t="shared" si="15"/>
        <v>Aceptar</v>
      </c>
      <c r="AA87" s="9" t="s">
        <v>106</v>
      </c>
      <c r="AB87" s="10" t="s">
        <v>392</v>
      </c>
      <c r="AC87" s="11">
        <v>45293</v>
      </c>
      <c r="AD87" s="16"/>
      <c r="AE87" s="30" t="s">
        <v>415</v>
      </c>
      <c r="AF87" s="50" t="s">
        <v>409</v>
      </c>
      <c r="AG87" s="16"/>
    </row>
    <row r="88" spans="1:33" customFormat="1" ht="177.75" customHeight="1" x14ac:dyDescent="0.25">
      <c r="A88" s="6" t="s">
        <v>95</v>
      </c>
      <c r="B88" s="6" t="s">
        <v>249</v>
      </c>
      <c r="C88" s="6" t="s">
        <v>101</v>
      </c>
      <c r="D88" s="13" t="s">
        <v>96</v>
      </c>
      <c r="E88" s="7" t="s">
        <v>403</v>
      </c>
      <c r="F88" s="7" t="s">
        <v>97</v>
      </c>
      <c r="G88" s="8" t="s">
        <v>76</v>
      </c>
      <c r="H88" s="8" t="s">
        <v>69</v>
      </c>
      <c r="I88" s="8">
        <f t="shared" si="8"/>
        <v>40</v>
      </c>
      <c r="J88" s="8" t="str">
        <f t="shared" si="9"/>
        <v>Zona de riesgo extrema</v>
      </c>
      <c r="K88" s="7" t="str">
        <f t="shared" si="10"/>
        <v>Prevenir
Proteger
Transferir
Eliminar</v>
      </c>
      <c r="L88" s="9" t="s">
        <v>98</v>
      </c>
      <c r="M88" s="6" t="s">
        <v>41</v>
      </c>
      <c r="N88" s="6" t="s">
        <v>42</v>
      </c>
      <c r="O88" s="6" t="s">
        <v>42</v>
      </c>
      <c r="P88" s="6" t="s">
        <v>43</v>
      </c>
      <c r="Q88" s="6" t="s">
        <v>42</v>
      </c>
      <c r="R88" s="6" t="s">
        <v>42</v>
      </c>
      <c r="S88" s="6" t="s">
        <v>42</v>
      </c>
      <c r="T88" s="6">
        <f t="shared" si="11"/>
        <v>90</v>
      </c>
      <c r="U88" s="37" t="str">
        <f t="shared" si="12"/>
        <v>Baja 2 niveles de Probabilidad e impacto</v>
      </c>
      <c r="V88" s="8" t="s">
        <v>44</v>
      </c>
      <c r="W88" s="8" t="s">
        <v>93</v>
      </c>
      <c r="X88" s="8">
        <f t="shared" si="13"/>
        <v>2.5</v>
      </c>
      <c r="Y88" s="8" t="str">
        <f t="shared" si="14"/>
        <v>Zona de riesgo baja</v>
      </c>
      <c r="Z88" s="7" t="str">
        <f t="shared" si="15"/>
        <v>Aceptar</v>
      </c>
      <c r="AA88" s="9" t="s">
        <v>100</v>
      </c>
      <c r="AB88" s="10" t="s">
        <v>392</v>
      </c>
      <c r="AC88" s="11">
        <v>45293</v>
      </c>
      <c r="AD88" s="16"/>
      <c r="AE88" s="30" t="s">
        <v>415</v>
      </c>
      <c r="AF88" s="50" t="s">
        <v>409</v>
      </c>
      <c r="AG88" s="16"/>
    </row>
    <row r="89" spans="1:33" customFormat="1" ht="177.75" customHeight="1" x14ac:dyDescent="0.25">
      <c r="A89" s="6" t="s">
        <v>213</v>
      </c>
      <c r="B89" s="6" t="s">
        <v>213</v>
      </c>
      <c r="C89" s="6" t="s">
        <v>175</v>
      </c>
      <c r="D89" s="13" t="s">
        <v>214</v>
      </c>
      <c r="E89" s="7" t="s">
        <v>215</v>
      </c>
      <c r="F89" s="7" t="s">
        <v>255</v>
      </c>
      <c r="G89" s="8" t="s">
        <v>52</v>
      </c>
      <c r="H89" s="8" t="s">
        <v>69</v>
      </c>
      <c r="I89" s="8">
        <f t="shared" si="8"/>
        <v>30</v>
      </c>
      <c r="J89" s="8" t="str">
        <f t="shared" si="9"/>
        <v>Zona de riesgo extrema</v>
      </c>
      <c r="K89" s="7" t="str">
        <f t="shared" si="10"/>
        <v>Prevenir
Proteger
Transferir
Eliminar</v>
      </c>
      <c r="L89" s="9" t="s">
        <v>216</v>
      </c>
      <c r="M89" s="6" t="s">
        <v>41</v>
      </c>
      <c r="N89" s="6" t="s">
        <v>42</v>
      </c>
      <c r="O89" s="6" t="s">
        <v>42</v>
      </c>
      <c r="P89" s="6" t="s">
        <v>43</v>
      </c>
      <c r="Q89" s="6" t="s">
        <v>42</v>
      </c>
      <c r="R89" s="6" t="s">
        <v>42</v>
      </c>
      <c r="S89" s="6" t="s">
        <v>42</v>
      </c>
      <c r="T89" s="6">
        <f t="shared" si="11"/>
        <v>90</v>
      </c>
      <c r="U89" s="37" t="str">
        <f t="shared" si="12"/>
        <v>Baja 2 niveles de Probabilidad e impacto</v>
      </c>
      <c r="V89" s="8" t="s">
        <v>44</v>
      </c>
      <c r="W89" s="8" t="s">
        <v>93</v>
      </c>
      <c r="X89" s="8">
        <f t="shared" si="13"/>
        <v>2.5</v>
      </c>
      <c r="Y89" s="8" t="str">
        <f t="shared" si="14"/>
        <v>Zona de riesgo baja</v>
      </c>
      <c r="Z89" s="7" t="str">
        <f t="shared" si="15"/>
        <v>Aceptar</v>
      </c>
      <c r="AA89" s="9" t="s">
        <v>217</v>
      </c>
      <c r="AB89" s="10" t="s">
        <v>394</v>
      </c>
      <c r="AC89" s="11">
        <v>45293</v>
      </c>
      <c r="AD89" s="16"/>
      <c r="AE89" s="30" t="s">
        <v>415</v>
      </c>
      <c r="AF89" s="50" t="s">
        <v>409</v>
      </c>
      <c r="AG89" s="16"/>
    </row>
    <row r="90" spans="1:33" customFormat="1" ht="177.75" customHeight="1" x14ac:dyDescent="0.25">
      <c r="A90" s="6" t="s">
        <v>213</v>
      </c>
      <c r="B90" s="6" t="s">
        <v>213</v>
      </c>
      <c r="C90" s="6" t="s">
        <v>48</v>
      </c>
      <c r="D90" s="13" t="s">
        <v>218</v>
      </c>
      <c r="E90" s="7" t="s">
        <v>219</v>
      </c>
      <c r="F90" s="7" t="s">
        <v>220</v>
      </c>
      <c r="G90" s="8" t="s">
        <v>52</v>
      </c>
      <c r="H90" s="8" t="s">
        <v>45</v>
      </c>
      <c r="I90" s="8">
        <f t="shared" si="8"/>
        <v>15</v>
      </c>
      <c r="J90" s="8" t="str">
        <f t="shared" si="9"/>
        <v>Zona de riesgo alta</v>
      </c>
      <c r="K90" s="7" t="str">
        <f t="shared" si="10"/>
        <v>Prevenir
Proteger
Transferir</v>
      </c>
      <c r="L90" s="9" t="s">
        <v>221</v>
      </c>
      <c r="M90" s="6" t="s">
        <v>252</v>
      </c>
      <c r="N90" s="6" t="s">
        <v>42</v>
      </c>
      <c r="O90" s="6" t="s">
        <v>42</v>
      </c>
      <c r="P90" s="6" t="s">
        <v>43</v>
      </c>
      <c r="Q90" s="6" t="s">
        <v>42</v>
      </c>
      <c r="R90" s="6" t="s">
        <v>42</v>
      </c>
      <c r="S90" s="6" t="s">
        <v>42</v>
      </c>
      <c r="T90" s="6">
        <f t="shared" si="11"/>
        <v>90</v>
      </c>
      <c r="U90" s="37" t="str">
        <f t="shared" si="12"/>
        <v>Baja 2 niveles de Impacto</v>
      </c>
      <c r="V90" s="8" t="s">
        <v>38</v>
      </c>
      <c r="W90" s="8" t="s">
        <v>278</v>
      </c>
      <c r="X90" s="8">
        <f t="shared" si="13"/>
        <v>2.5</v>
      </c>
      <c r="Y90" s="8" t="str">
        <f t="shared" si="14"/>
        <v>Zona de riesgo baja</v>
      </c>
      <c r="Z90" s="7" t="s">
        <v>222</v>
      </c>
      <c r="AA90" s="9" t="s">
        <v>239</v>
      </c>
      <c r="AB90" s="10" t="s">
        <v>394</v>
      </c>
      <c r="AC90" s="11">
        <v>45293</v>
      </c>
      <c r="AD90" s="16"/>
      <c r="AE90" s="30" t="s">
        <v>415</v>
      </c>
      <c r="AF90" s="50" t="s">
        <v>409</v>
      </c>
      <c r="AG90" s="16"/>
    </row>
    <row r="91" spans="1:33" customFormat="1" ht="177.75" customHeight="1" x14ac:dyDescent="0.25">
      <c r="A91" s="6" t="s">
        <v>213</v>
      </c>
      <c r="B91" s="6" t="s">
        <v>213</v>
      </c>
      <c r="C91" s="6" t="s">
        <v>48</v>
      </c>
      <c r="D91" s="13" t="s">
        <v>223</v>
      </c>
      <c r="E91" s="7" t="s">
        <v>224</v>
      </c>
      <c r="F91" s="7" t="s">
        <v>225</v>
      </c>
      <c r="G91" s="8" t="s">
        <v>76</v>
      </c>
      <c r="H91" s="8" t="s">
        <v>45</v>
      </c>
      <c r="I91" s="8">
        <f t="shared" si="8"/>
        <v>20</v>
      </c>
      <c r="J91" s="8" t="str">
        <f t="shared" si="9"/>
        <v>Zona de riesgo alta</v>
      </c>
      <c r="K91" s="7" t="str">
        <f t="shared" si="10"/>
        <v>Prevenir
Proteger
Transferir</v>
      </c>
      <c r="L91" s="9" t="s">
        <v>226</v>
      </c>
      <c r="M91" s="6" t="s">
        <v>41</v>
      </c>
      <c r="N91" s="6" t="s">
        <v>42</v>
      </c>
      <c r="O91" s="6" t="s">
        <v>42</v>
      </c>
      <c r="P91" s="6" t="s">
        <v>43</v>
      </c>
      <c r="Q91" s="6" t="s">
        <v>42</v>
      </c>
      <c r="R91" s="6" t="s">
        <v>42</v>
      </c>
      <c r="S91" s="6" t="s">
        <v>42</v>
      </c>
      <c r="T91" s="6">
        <f t="shared" si="11"/>
        <v>90</v>
      </c>
      <c r="U91" s="37" t="str">
        <f t="shared" si="12"/>
        <v>Baja 2 niveles de Probabilidad e impacto</v>
      </c>
      <c r="V91" s="8" t="s">
        <v>44</v>
      </c>
      <c r="W91" s="8" t="s">
        <v>278</v>
      </c>
      <c r="X91" s="8">
        <f t="shared" si="13"/>
        <v>1.25</v>
      </c>
      <c r="Y91" s="8" t="str">
        <f t="shared" si="14"/>
        <v>Zona de riesgo baja</v>
      </c>
      <c r="Z91" s="7" t="s">
        <v>222</v>
      </c>
      <c r="AA91" s="9" t="s">
        <v>240</v>
      </c>
      <c r="AB91" s="10" t="s">
        <v>394</v>
      </c>
      <c r="AC91" s="11">
        <v>45293</v>
      </c>
      <c r="AD91" s="16"/>
      <c r="AE91" s="30" t="s">
        <v>415</v>
      </c>
      <c r="AF91" s="50" t="s">
        <v>409</v>
      </c>
      <c r="AG91" s="16"/>
    </row>
    <row r="92" spans="1:33" customFormat="1" ht="177.75" customHeight="1" x14ac:dyDescent="0.25">
      <c r="A92" s="6" t="s">
        <v>189</v>
      </c>
      <c r="B92" s="6" t="s">
        <v>246</v>
      </c>
      <c r="C92" s="6" t="s">
        <v>243</v>
      </c>
      <c r="D92" s="13" t="s">
        <v>204</v>
      </c>
      <c r="E92" s="7" t="s">
        <v>205</v>
      </c>
      <c r="F92" s="7" t="s">
        <v>206</v>
      </c>
      <c r="G92" s="8" t="s">
        <v>38</v>
      </c>
      <c r="H92" s="8" t="s">
        <v>69</v>
      </c>
      <c r="I92" s="8">
        <f t="shared" si="8"/>
        <v>20</v>
      </c>
      <c r="J92" s="8" t="str">
        <f t="shared" si="9"/>
        <v>Zona de riesgo alta</v>
      </c>
      <c r="K92" s="7" t="str">
        <f t="shared" si="10"/>
        <v>Prevenir
Proteger
Transferir</v>
      </c>
      <c r="L92" s="9" t="s">
        <v>207</v>
      </c>
      <c r="M92" s="6" t="s">
        <v>71</v>
      </c>
      <c r="N92" s="6" t="s">
        <v>42</v>
      </c>
      <c r="O92" s="6" t="s">
        <v>42</v>
      </c>
      <c r="P92" s="6" t="s">
        <v>43</v>
      </c>
      <c r="Q92" s="6" t="s">
        <v>42</v>
      </c>
      <c r="R92" s="6" t="s">
        <v>42</v>
      </c>
      <c r="S92" s="6" t="s">
        <v>42</v>
      </c>
      <c r="T92" s="6">
        <f t="shared" si="11"/>
        <v>90</v>
      </c>
      <c r="U92" s="37" t="str">
        <f t="shared" si="12"/>
        <v>Baja 2 niveles de Probabilidad</v>
      </c>
      <c r="V92" s="8" t="s">
        <v>38</v>
      </c>
      <c r="W92" s="8" t="s">
        <v>69</v>
      </c>
      <c r="X92" s="8">
        <f t="shared" si="13"/>
        <v>20</v>
      </c>
      <c r="Y92" s="8" t="str">
        <f t="shared" si="14"/>
        <v>Zona de riesgo alta</v>
      </c>
      <c r="Z92" s="7" t="str">
        <f>IF(Y92="Zona de riesgo baja","Aceptar",IF(Y92="Zona de riesgo moderada","Prevenir
Retener
Proteger",IF(Y92="Zona de riesgo alta","Prevenir
Proteger
Transferir",IF(Y92="Zona de riesgo extrema","Prevenir
Proteger
Transferir
Eliminar",0))))</f>
        <v>Prevenir
Proteger
Transferir</v>
      </c>
      <c r="AA92" s="9" t="s">
        <v>242</v>
      </c>
      <c r="AB92" s="10" t="s">
        <v>395</v>
      </c>
      <c r="AC92" s="11">
        <v>45293</v>
      </c>
      <c r="AD92" s="16"/>
      <c r="AE92" s="30" t="s">
        <v>415</v>
      </c>
      <c r="AF92" s="50" t="s">
        <v>409</v>
      </c>
      <c r="AG92" s="16"/>
    </row>
    <row r="93" spans="1:33" customFormat="1" ht="177.75" customHeight="1" x14ac:dyDescent="0.25">
      <c r="A93" s="6" t="s">
        <v>189</v>
      </c>
      <c r="B93" s="6" t="s">
        <v>246</v>
      </c>
      <c r="C93" s="6" t="s">
        <v>243</v>
      </c>
      <c r="D93" s="13" t="s">
        <v>199</v>
      </c>
      <c r="E93" s="7" t="s">
        <v>200</v>
      </c>
      <c r="F93" s="7" t="s">
        <v>201</v>
      </c>
      <c r="G93" s="8" t="s">
        <v>52</v>
      </c>
      <c r="H93" s="8" t="s">
        <v>69</v>
      </c>
      <c r="I93" s="8">
        <f t="shared" si="8"/>
        <v>30</v>
      </c>
      <c r="J93" s="8" t="str">
        <f t="shared" si="9"/>
        <v>Zona de riesgo extrema</v>
      </c>
      <c r="K93" s="7" t="str">
        <f t="shared" si="10"/>
        <v>Prevenir
Proteger
Transferir
Eliminar</v>
      </c>
      <c r="L93" s="9" t="s">
        <v>202</v>
      </c>
      <c r="M93" s="6" t="s">
        <v>41</v>
      </c>
      <c r="N93" s="6" t="s">
        <v>42</v>
      </c>
      <c r="O93" s="6" t="s">
        <v>42</v>
      </c>
      <c r="P93" s="6" t="s">
        <v>43</v>
      </c>
      <c r="Q93" s="6" t="s">
        <v>42</v>
      </c>
      <c r="R93" s="6" t="s">
        <v>42</v>
      </c>
      <c r="S93" s="6" t="s">
        <v>42</v>
      </c>
      <c r="T93" s="6">
        <f t="shared" si="11"/>
        <v>90</v>
      </c>
      <c r="U93" s="37" t="str">
        <f t="shared" si="12"/>
        <v>Baja 2 niveles de Probabilidad e impacto</v>
      </c>
      <c r="V93" s="8" t="s">
        <v>44</v>
      </c>
      <c r="W93" s="8" t="s">
        <v>93</v>
      </c>
      <c r="X93" s="8">
        <f t="shared" si="13"/>
        <v>2.5</v>
      </c>
      <c r="Y93" s="8" t="str">
        <f t="shared" si="14"/>
        <v>Zona de riesgo baja</v>
      </c>
      <c r="Z93" s="7" t="str">
        <f>IF(Y93="Zona de riesgo baja","Aceptar",IF(Y93="Zona de riesgo moderada","Prevenir
Retener
Proteger",IF(Y93="Zona de riesgo alta","Prevenir
Proteger
Transferir",IF(Y93="Zona de riesgo extrema","Prevenir
Proteger
Transferir
Eliminar",0))))</f>
        <v>Aceptar</v>
      </c>
      <c r="AA93" s="9" t="s">
        <v>203</v>
      </c>
      <c r="AB93" s="10" t="s">
        <v>395</v>
      </c>
      <c r="AC93" s="11">
        <v>45293</v>
      </c>
      <c r="AD93" s="16"/>
      <c r="AE93" s="30" t="s">
        <v>415</v>
      </c>
      <c r="AF93" s="50" t="s">
        <v>409</v>
      </c>
      <c r="AG93" s="16"/>
    </row>
    <row r="94" spans="1:33" customFormat="1" ht="177.75" customHeight="1" x14ac:dyDescent="0.25">
      <c r="A94" s="6" t="s">
        <v>189</v>
      </c>
      <c r="B94" s="6" t="s">
        <v>246</v>
      </c>
      <c r="C94" s="6" t="s">
        <v>243</v>
      </c>
      <c r="D94" s="13" t="s">
        <v>208</v>
      </c>
      <c r="E94" s="7" t="s">
        <v>209</v>
      </c>
      <c r="F94" s="7" t="s">
        <v>210</v>
      </c>
      <c r="G94" s="8" t="s">
        <v>44</v>
      </c>
      <c r="H94" s="8" t="s">
        <v>69</v>
      </c>
      <c r="I94" s="8">
        <f t="shared" si="8"/>
        <v>10</v>
      </c>
      <c r="J94" s="8" t="str">
        <f t="shared" si="9"/>
        <v>Zona de riesgo alta</v>
      </c>
      <c r="K94" s="7" t="str">
        <f t="shared" si="10"/>
        <v>Prevenir
Proteger
Transferir</v>
      </c>
      <c r="L94" s="9" t="s">
        <v>211</v>
      </c>
      <c r="M94" s="6" t="s">
        <v>41</v>
      </c>
      <c r="N94" s="6" t="s">
        <v>42</v>
      </c>
      <c r="O94" s="6" t="s">
        <v>42</v>
      </c>
      <c r="P94" s="6" t="s">
        <v>99</v>
      </c>
      <c r="Q94" s="6" t="s">
        <v>42</v>
      </c>
      <c r="R94" s="6" t="s">
        <v>42</v>
      </c>
      <c r="S94" s="6" t="s">
        <v>42</v>
      </c>
      <c r="T94" s="6">
        <f t="shared" si="11"/>
        <v>100</v>
      </c>
      <c r="U94" s="37" t="str">
        <f t="shared" si="12"/>
        <v>Baja 2 niveles de Probabilidad e impacto</v>
      </c>
      <c r="V94" s="8" t="s">
        <v>44</v>
      </c>
      <c r="W94" s="8" t="s">
        <v>93</v>
      </c>
      <c r="X94" s="8">
        <f t="shared" si="13"/>
        <v>2.5</v>
      </c>
      <c r="Y94" s="8" t="str">
        <f t="shared" si="14"/>
        <v>Zona de riesgo baja</v>
      </c>
      <c r="Z94" s="7" t="str">
        <f>IF(Y94="Zona de riesgo baja","Aceptar",IF(Y94="Zona de riesgo moderada","Prevenir
Retener
Proteger",IF(Y94="Zona de riesgo alta","Prevenir
Proteger
Transferir",IF(Y94="Zona de riesgo extrema","Prevenir
Proteger
Transferir
Eliminar",0))))</f>
        <v>Aceptar</v>
      </c>
      <c r="AA94" s="9" t="s">
        <v>212</v>
      </c>
      <c r="AB94" s="10" t="s">
        <v>395</v>
      </c>
      <c r="AC94" s="11">
        <v>45293</v>
      </c>
      <c r="AD94" s="16"/>
      <c r="AE94" s="30" t="s">
        <v>415</v>
      </c>
      <c r="AF94" s="50" t="s">
        <v>409</v>
      </c>
      <c r="AG94" s="16"/>
    </row>
    <row r="95" spans="1:33" customFormat="1" ht="177.75" customHeight="1" x14ac:dyDescent="0.25">
      <c r="A95" s="6" t="s">
        <v>189</v>
      </c>
      <c r="B95" s="6" t="s">
        <v>246</v>
      </c>
      <c r="C95" s="6" t="s">
        <v>244</v>
      </c>
      <c r="D95" s="13" t="s">
        <v>195</v>
      </c>
      <c r="E95" s="7" t="s">
        <v>196</v>
      </c>
      <c r="F95" s="7" t="s">
        <v>197</v>
      </c>
      <c r="G95" s="8" t="s">
        <v>52</v>
      </c>
      <c r="H95" s="8" t="s">
        <v>45</v>
      </c>
      <c r="I95" s="8">
        <f t="shared" si="8"/>
        <v>15</v>
      </c>
      <c r="J95" s="8" t="str">
        <f t="shared" si="9"/>
        <v>Zona de riesgo alta</v>
      </c>
      <c r="K95" s="7" t="str">
        <f t="shared" si="10"/>
        <v>Prevenir
Proteger
Transferir</v>
      </c>
      <c r="L95" s="9" t="s">
        <v>241</v>
      </c>
      <c r="M95" s="6" t="s">
        <v>41</v>
      </c>
      <c r="N95" s="6" t="s">
        <v>42</v>
      </c>
      <c r="O95" s="6" t="s">
        <v>42</v>
      </c>
      <c r="P95" s="6" t="s">
        <v>43</v>
      </c>
      <c r="Q95" s="6" t="s">
        <v>42</v>
      </c>
      <c r="R95" s="6" t="s">
        <v>42</v>
      </c>
      <c r="S95" s="6" t="s">
        <v>42</v>
      </c>
      <c r="T95" s="6">
        <f t="shared" si="11"/>
        <v>90</v>
      </c>
      <c r="U95" s="37" t="str">
        <f t="shared" si="12"/>
        <v>Baja 2 niveles de Probabilidad e impacto</v>
      </c>
      <c r="V95" s="8" t="s">
        <v>44</v>
      </c>
      <c r="W95" s="8" t="s">
        <v>278</v>
      </c>
      <c r="X95" s="8">
        <f t="shared" si="13"/>
        <v>1.25</v>
      </c>
      <c r="Y95" s="8" t="str">
        <f t="shared" si="14"/>
        <v>Zona de riesgo baja</v>
      </c>
      <c r="Z95" s="7" t="str">
        <f>IF(Y95="Zona de riesgo baja","Aceptar",IF(Y95="Zona de riesgo moderada","Prevenir
Retener
Proteger",IF(Y95="Zona de riesgo alta","Prevenir
Proteger
Transferir",IF(Y95="Zona de riesgo extrema","Prevenir
Proteger
Transferir
Eliminar",0))))</f>
        <v>Aceptar</v>
      </c>
      <c r="AA95" s="9" t="s">
        <v>198</v>
      </c>
      <c r="AB95" s="10" t="s">
        <v>395</v>
      </c>
      <c r="AC95" s="11">
        <v>45293</v>
      </c>
      <c r="AD95" s="16"/>
      <c r="AE95" s="30" t="s">
        <v>415</v>
      </c>
      <c r="AF95" s="50" t="s">
        <v>409</v>
      </c>
      <c r="AG95" s="16"/>
    </row>
    <row r="96" spans="1:33" customFormat="1" ht="304.5" customHeight="1" x14ac:dyDescent="0.25">
      <c r="A96" s="6" t="s">
        <v>189</v>
      </c>
      <c r="B96" s="6" t="s">
        <v>246</v>
      </c>
      <c r="C96" s="6" t="s">
        <v>48</v>
      </c>
      <c r="D96" s="13" t="s">
        <v>190</v>
      </c>
      <c r="E96" s="7" t="s">
        <v>191</v>
      </c>
      <c r="F96" s="7" t="s">
        <v>192</v>
      </c>
      <c r="G96" s="8" t="s">
        <v>52</v>
      </c>
      <c r="H96" s="8" t="s">
        <v>45</v>
      </c>
      <c r="I96" s="8">
        <f t="shared" si="8"/>
        <v>15</v>
      </c>
      <c r="J96" s="8" t="str">
        <f t="shared" si="9"/>
        <v>Zona de riesgo alta</v>
      </c>
      <c r="K96" s="7" t="str">
        <f t="shared" si="10"/>
        <v>Prevenir
Proteger
Transferir</v>
      </c>
      <c r="L96" s="9" t="s">
        <v>193</v>
      </c>
      <c r="M96" s="6" t="s">
        <v>71</v>
      </c>
      <c r="N96" s="6" t="s">
        <v>42</v>
      </c>
      <c r="O96" s="6" t="s">
        <v>42</v>
      </c>
      <c r="P96" s="6" t="s">
        <v>43</v>
      </c>
      <c r="Q96" s="6" t="s">
        <v>42</v>
      </c>
      <c r="R96" s="6" t="s">
        <v>42</v>
      </c>
      <c r="S96" s="6" t="s">
        <v>42</v>
      </c>
      <c r="T96" s="6">
        <f t="shared" si="11"/>
        <v>90</v>
      </c>
      <c r="U96" s="37" t="str">
        <f t="shared" si="12"/>
        <v>Baja 2 niveles de Probabilidad</v>
      </c>
      <c r="V96" s="8" t="s">
        <v>44</v>
      </c>
      <c r="W96" s="8" t="s">
        <v>45</v>
      </c>
      <c r="X96" s="8">
        <f t="shared" si="13"/>
        <v>5</v>
      </c>
      <c r="Y96" s="8" t="str">
        <f t="shared" si="14"/>
        <v>Zona de riesgo moderada</v>
      </c>
      <c r="Z96" s="7" t="str">
        <f>IF(Y96="Zona de riesgo baja","Aceptar",IF(Y96="Zona de riesgo moderada","Prevenir
Retener
Proteger",IF(Y96="Zona de riesgo alta","Prevenir
Proteger
Transferir",IF(Y96="Zona de riesgo extrema","Prevenir
Proteger
Transferir
Eliminar",0))))</f>
        <v>Prevenir
Retener
Proteger</v>
      </c>
      <c r="AA96" s="9" t="s">
        <v>194</v>
      </c>
      <c r="AB96" s="10" t="s">
        <v>395</v>
      </c>
      <c r="AC96" s="11">
        <v>45293</v>
      </c>
      <c r="AD96" s="16"/>
      <c r="AE96" s="30" t="s">
        <v>415</v>
      </c>
      <c r="AF96" s="50" t="s">
        <v>409</v>
      </c>
      <c r="AG96" s="16"/>
    </row>
    <row r="97" x14ac:dyDescent="0.25"/>
  </sheetData>
  <sheetProtection formatCells="0" formatColumns="0" formatRows="0" insertColumns="0" insertRows="0" insertHyperlinks="0" deleteColumns="0" deleteRows="0" sort="0" autoFilter="0" pivotTables="0"/>
  <autoFilter ref="A2:AG96"/>
  <mergeCells count="6">
    <mergeCell ref="A1:F1"/>
    <mergeCell ref="G1:K1"/>
    <mergeCell ref="L1:U1"/>
    <mergeCell ref="V1:Z1"/>
    <mergeCell ref="AA1:AD1"/>
    <mergeCell ref="AE1:AG1"/>
  </mergeCells>
  <conditionalFormatting sqref="H23:H33 Y45:Y96 J45:J96 Y3:Y43 J3:J43">
    <cfRule type="containsText" dxfId="139" priority="165" operator="containsText" text="Zona de riesgo extrema">
      <formula>NOT(ISERROR(SEARCH("Zona de riesgo extrema",H3)))</formula>
    </cfRule>
    <cfRule type="containsText" dxfId="138" priority="166" operator="containsText" text="Zona de riesgo alta">
      <formula>NOT(ISERROR(SEARCH("Zona de riesgo alta",H3)))</formula>
    </cfRule>
    <cfRule type="containsText" dxfId="137" priority="167" operator="containsText" text="Zona de riesgo moderada">
      <formula>NOT(ISERROR(SEARCH("Zona de riesgo moderada",H3)))</formula>
    </cfRule>
    <cfRule type="cellIs" dxfId="136" priority="168" operator="equal">
      <formula>"Zona de riesgo baja"</formula>
    </cfRule>
  </conditionalFormatting>
  <conditionalFormatting sqref="J4:J6 Y4:Y6">
    <cfRule type="containsText" dxfId="135" priority="161" operator="containsText" text="Zona de riesgo extrema">
      <formula>NOT(ISERROR(SEARCH("Zona de riesgo extrema",J4)))</formula>
    </cfRule>
    <cfRule type="containsText" dxfId="134" priority="162" operator="containsText" text="Zona de riesgo alta">
      <formula>NOT(ISERROR(SEARCH("Zona de riesgo alta",J4)))</formula>
    </cfRule>
    <cfRule type="containsText" dxfId="133" priority="163" operator="containsText" text="Zona de riesgo moderada">
      <formula>NOT(ISERROR(SEARCH("Zona de riesgo moderada",J4)))</formula>
    </cfRule>
    <cfRule type="cellIs" dxfId="132" priority="164" operator="equal">
      <formula>"Zona de riesgo baja"</formula>
    </cfRule>
  </conditionalFormatting>
  <conditionalFormatting sqref="J7">
    <cfRule type="containsText" dxfId="131" priority="157" operator="containsText" text="Zona de riesgo extrema">
      <formula>NOT(ISERROR(SEARCH("Zona de riesgo extrema",J7)))</formula>
    </cfRule>
    <cfRule type="containsText" dxfId="130" priority="158" operator="containsText" text="Zona de riesgo alta">
      <formula>NOT(ISERROR(SEARCH("Zona de riesgo alta",J7)))</formula>
    </cfRule>
    <cfRule type="containsText" dxfId="129" priority="159" operator="containsText" text="Zona de riesgo moderada">
      <formula>NOT(ISERROR(SEARCH("Zona de riesgo moderada",J7)))</formula>
    </cfRule>
    <cfRule type="cellIs" dxfId="128" priority="160" operator="equal">
      <formula>"Zona de riesgo baja"</formula>
    </cfRule>
  </conditionalFormatting>
  <conditionalFormatting sqref="J8:J10">
    <cfRule type="containsText" dxfId="127" priority="153" operator="containsText" text="Zona de riesgo extrema">
      <formula>NOT(ISERROR(SEARCH("Zona de riesgo extrema",J8)))</formula>
    </cfRule>
    <cfRule type="containsText" dxfId="126" priority="154" operator="containsText" text="Zona de riesgo alta">
      <formula>NOT(ISERROR(SEARCH("Zona de riesgo alta",J8)))</formula>
    </cfRule>
    <cfRule type="containsText" dxfId="125" priority="155" operator="containsText" text="Zona de riesgo moderada">
      <formula>NOT(ISERROR(SEARCH("Zona de riesgo moderada",J8)))</formula>
    </cfRule>
    <cfRule type="cellIs" dxfId="124" priority="156" operator="equal">
      <formula>"Zona de riesgo baja"</formula>
    </cfRule>
  </conditionalFormatting>
  <conditionalFormatting sqref="Y7">
    <cfRule type="containsText" dxfId="123" priority="149" operator="containsText" text="Zona de riesgo extrema">
      <formula>NOT(ISERROR(SEARCH("Zona de riesgo extrema",Y7)))</formula>
    </cfRule>
    <cfRule type="containsText" dxfId="122" priority="150" operator="containsText" text="Zona de riesgo alta">
      <formula>NOT(ISERROR(SEARCH("Zona de riesgo alta",Y7)))</formula>
    </cfRule>
    <cfRule type="containsText" dxfId="121" priority="151" operator="containsText" text="Zona de riesgo moderada">
      <formula>NOT(ISERROR(SEARCH("Zona de riesgo moderada",Y7)))</formula>
    </cfRule>
    <cfRule type="cellIs" dxfId="120" priority="152" operator="equal">
      <formula>"Zona de riesgo baja"</formula>
    </cfRule>
  </conditionalFormatting>
  <conditionalFormatting sqref="Y8:Y10">
    <cfRule type="containsText" dxfId="119" priority="145" operator="containsText" text="Zona de riesgo extrema">
      <formula>NOT(ISERROR(SEARCH("Zona de riesgo extrema",Y8)))</formula>
    </cfRule>
    <cfRule type="containsText" dxfId="118" priority="146" operator="containsText" text="Zona de riesgo alta">
      <formula>NOT(ISERROR(SEARCH("Zona de riesgo alta",Y8)))</formula>
    </cfRule>
    <cfRule type="containsText" dxfId="117" priority="147" operator="containsText" text="Zona de riesgo moderada">
      <formula>NOT(ISERROR(SEARCH("Zona de riesgo moderada",Y8)))</formula>
    </cfRule>
    <cfRule type="cellIs" dxfId="116" priority="148" operator="equal">
      <formula>"Zona de riesgo baja"</formula>
    </cfRule>
  </conditionalFormatting>
  <conditionalFormatting sqref="J11">
    <cfRule type="containsText" dxfId="115" priority="141" operator="containsText" text="Zona de riesgo extrema">
      <formula>NOT(ISERROR(SEARCH("Zona de riesgo extrema",J11)))</formula>
    </cfRule>
    <cfRule type="containsText" dxfId="114" priority="142" operator="containsText" text="Zona de riesgo alta">
      <formula>NOT(ISERROR(SEARCH("Zona de riesgo alta",J11)))</formula>
    </cfRule>
    <cfRule type="containsText" dxfId="113" priority="143" operator="containsText" text="Zona de riesgo moderada">
      <formula>NOT(ISERROR(SEARCH("Zona de riesgo moderada",J11)))</formula>
    </cfRule>
    <cfRule type="cellIs" dxfId="112" priority="144" operator="equal">
      <formula>"Zona de riesgo baja"</formula>
    </cfRule>
  </conditionalFormatting>
  <conditionalFormatting sqref="Y11">
    <cfRule type="containsText" dxfId="111" priority="137" operator="containsText" text="Zona de riesgo extrema">
      <formula>NOT(ISERROR(SEARCH("Zona de riesgo extrema",Y11)))</formula>
    </cfRule>
    <cfRule type="containsText" dxfId="110" priority="138" operator="containsText" text="Zona de riesgo alta">
      <formula>NOT(ISERROR(SEARCH("Zona de riesgo alta",Y11)))</formula>
    </cfRule>
    <cfRule type="containsText" dxfId="109" priority="139" operator="containsText" text="Zona de riesgo moderada">
      <formula>NOT(ISERROR(SEARCH("Zona de riesgo moderada",Y11)))</formula>
    </cfRule>
    <cfRule type="cellIs" dxfId="108" priority="140" operator="equal">
      <formula>"Zona de riesgo baja"</formula>
    </cfRule>
  </conditionalFormatting>
  <conditionalFormatting sqref="J12:J13">
    <cfRule type="containsText" dxfId="107" priority="133" operator="containsText" text="Zona de riesgo extrema">
      <formula>NOT(ISERROR(SEARCH("Zona de riesgo extrema",J12)))</formula>
    </cfRule>
    <cfRule type="containsText" dxfId="106" priority="134" operator="containsText" text="Zona de riesgo alta">
      <formula>NOT(ISERROR(SEARCH("Zona de riesgo alta",J12)))</formula>
    </cfRule>
    <cfRule type="containsText" dxfId="105" priority="135" operator="containsText" text="Zona de riesgo moderada">
      <formula>NOT(ISERROR(SEARCH("Zona de riesgo moderada",J12)))</formula>
    </cfRule>
    <cfRule type="cellIs" dxfId="104" priority="136" operator="equal">
      <formula>"Zona de riesgo baja"</formula>
    </cfRule>
  </conditionalFormatting>
  <conditionalFormatting sqref="Y12:Y13">
    <cfRule type="containsText" dxfId="103" priority="129" operator="containsText" text="Zona de riesgo extrema">
      <formula>NOT(ISERROR(SEARCH("Zona de riesgo extrema",Y12)))</formula>
    </cfRule>
    <cfRule type="containsText" dxfId="102" priority="130" operator="containsText" text="Zona de riesgo alta">
      <formula>NOT(ISERROR(SEARCH("Zona de riesgo alta",Y12)))</formula>
    </cfRule>
    <cfRule type="containsText" dxfId="101" priority="131" operator="containsText" text="Zona de riesgo moderada">
      <formula>NOT(ISERROR(SEARCH("Zona de riesgo moderada",Y12)))</formula>
    </cfRule>
    <cfRule type="cellIs" dxfId="100" priority="132" operator="equal">
      <formula>"Zona de riesgo baja"</formula>
    </cfRule>
  </conditionalFormatting>
  <conditionalFormatting sqref="J14:J15 Y14:Y15">
    <cfRule type="containsText" dxfId="99" priority="117" operator="containsText" text="Zona de riesgo extrema">
      <formula>NOT(ISERROR(SEARCH("Zona de riesgo extrema",J14)))</formula>
    </cfRule>
    <cfRule type="containsText" dxfId="98" priority="118" operator="containsText" text="Zona de riesgo alta">
      <formula>NOT(ISERROR(SEARCH("Zona de riesgo alta",J14)))</formula>
    </cfRule>
    <cfRule type="containsText" dxfId="97" priority="119" operator="containsText" text="Zona de riesgo moderada">
      <formula>NOT(ISERROR(SEARCH("Zona de riesgo moderada",J14)))</formula>
    </cfRule>
    <cfRule type="cellIs" dxfId="96" priority="120" operator="equal">
      <formula>"Zona de riesgo baja"</formula>
    </cfRule>
  </conditionalFormatting>
  <conditionalFormatting sqref="J16">
    <cfRule type="containsText" dxfId="95" priority="113" operator="containsText" text="Zona de riesgo extrema">
      <formula>NOT(ISERROR(SEARCH("Zona de riesgo extrema",J16)))</formula>
    </cfRule>
    <cfRule type="containsText" dxfId="94" priority="114" operator="containsText" text="Zona de riesgo alta">
      <formula>NOT(ISERROR(SEARCH("Zona de riesgo alta",J16)))</formula>
    </cfRule>
    <cfRule type="containsText" dxfId="93" priority="115" operator="containsText" text="Zona de riesgo moderada">
      <formula>NOT(ISERROR(SEARCH("Zona de riesgo moderada",J16)))</formula>
    </cfRule>
    <cfRule type="cellIs" dxfId="92" priority="116" operator="equal">
      <formula>"Zona de riesgo baja"</formula>
    </cfRule>
  </conditionalFormatting>
  <conditionalFormatting sqref="Y16">
    <cfRule type="containsText" dxfId="91" priority="109" operator="containsText" text="Zona de riesgo extrema">
      <formula>NOT(ISERROR(SEARCH("Zona de riesgo extrema",Y16)))</formula>
    </cfRule>
    <cfRule type="containsText" dxfId="90" priority="110" operator="containsText" text="Zona de riesgo alta">
      <formula>NOT(ISERROR(SEARCH("Zona de riesgo alta",Y16)))</formula>
    </cfRule>
    <cfRule type="containsText" dxfId="89" priority="111" operator="containsText" text="Zona de riesgo moderada">
      <formula>NOT(ISERROR(SEARCH("Zona de riesgo moderada",Y16)))</formula>
    </cfRule>
    <cfRule type="cellIs" dxfId="88" priority="112" operator="equal">
      <formula>"Zona de riesgo baja"</formula>
    </cfRule>
  </conditionalFormatting>
  <conditionalFormatting sqref="J17:J21">
    <cfRule type="containsText" dxfId="87" priority="105" operator="containsText" text="Zona de riesgo extrema">
      <formula>NOT(ISERROR(SEARCH("Zona de riesgo extrema",J17)))</formula>
    </cfRule>
    <cfRule type="containsText" dxfId="86" priority="106" operator="containsText" text="Zona de riesgo alta">
      <formula>NOT(ISERROR(SEARCH("Zona de riesgo alta",J17)))</formula>
    </cfRule>
    <cfRule type="containsText" dxfId="85" priority="107" operator="containsText" text="Zona de riesgo moderada">
      <formula>NOT(ISERROR(SEARCH("Zona de riesgo moderada",J17)))</formula>
    </cfRule>
    <cfRule type="cellIs" dxfId="84" priority="108" operator="equal">
      <formula>"Zona de riesgo baja"</formula>
    </cfRule>
  </conditionalFormatting>
  <conditionalFormatting sqref="Y17:Y21">
    <cfRule type="containsText" dxfId="83" priority="101" operator="containsText" text="Zona de riesgo extrema">
      <formula>NOT(ISERROR(SEARCH("Zona de riesgo extrema",Y17)))</formula>
    </cfRule>
    <cfRule type="containsText" dxfId="82" priority="102" operator="containsText" text="Zona de riesgo alta">
      <formula>NOT(ISERROR(SEARCH("Zona de riesgo alta",Y17)))</formula>
    </cfRule>
    <cfRule type="containsText" dxfId="81" priority="103" operator="containsText" text="Zona de riesgo moderada">
      <formula>NOT(ISERROR(SEARCH("Zona de riesgo moderada",Y17)))</formula>
    </cfRule>
    <cfRule type="cellIs" dxfId="80" priority="104" operator="equal">
      <formula>"Zona de riesgo baja"</formula>
    </cfRule>
  </conditionalFormatting>
  <conditionalFormatting sqref="Y34">
    <cfRule type="containsText" dxfId="79" priority="93" operator="containsText" text="Zona de riesgo extrema">
      <formula>NOT(ISERROR(SEARCH("Zona de riesgo extrema",Y34)))</formula>
    </cfRule>
    <cfRule type="containsText" dxfId="78" priority="94" operator="containsText" text="Zona de riesgo alta">
      <formula>NOT(ISERROR(SEARCH("Zona de riesgo alta",Y34)))</formula>
    </cfRule>
    <cfRule type="containsText" dxfId="77" priority="95" operator="containsText" text="Zona de riesgo moderada">
      <formula>NOT(ISERROR(SEARCH("Zona de riesgo moderada",Y34)))</formula>
    </cfRule>
    <cfRule type="cellIs" dxfId="76" priority="96" operator="equal">
      <formula>"Zona de riesgo baja"</formula>
    </cfRule>
  </conditionalFormatting>
  <conditionalFormatting sqref="J34">
    <cfRule type="containsText" dxfId="75" priority="85" operator="containsText" text="Zona de riesgo extrema">
      <formula>NOT(ISERROR(SEARCH("Zona de riesgo extrema",J34)))</formula>
    </cfRule>
    <cfRule type="containsText" dxfId="74" priority="86" operator="containsText" text="Zona de riesgo alta">
      <formula>NOT(ISERROR(SEARCH("Zona de riesgo alta",J34)))</formula>
    </cfRule>
    <cfRule type="containsText" dxfId="73" priority="87" operator="containsText" text="Zona de riesgo moderada">
      <formula>NOT(ISERROR(SEARCH("Zona de riesgo moderada",J34)))</formula>
    </cfRule>
    <cfRule type="cellIs" dxfId="72" priority="88" operator="equal">
      <formula>"Zona de riesgo baja"</formula>
    </cfRule>
  </conditionalFormatting>
  <conditionalFormatting sqref="Y35">
    <cfRule type="containsText" dxfId="71" priority="81" operator="containsText" text="Zona de riesgo extrema">
      <formula>NOT(ISERROR(SEARCH("Zona de riesgo extrema",Y35)))</formula>
    </cfRule>
    <cfRule type="containsText" dxfId="70" priority="82" operator="containsText" text="Zona de riesgo alta">
      <formula>NOT(ISERROR(SEARCH("Zona de riesgo alta",Y35)))</formula>
    </cfRule>
    <cfRule type="containsText" dxfId="69" priority="83" operator="containsText" text="Zona de riesgo moderada">
      <formula>NOT(ISERROR(SEARCH("Zona de riesgo moderada",Y35)))</formula>
    </cfRule>
    <cfRule type="cellIs" dxfId="68" priority="84" operator="equal">
      <formula>"Zona de riesgo baja"</formula>
    </cfRule>
  </conditionalFormatting>
  <conditionalFormatting sqref="J35">
    <cfRule type="containsText" dxfId="67" priority="73" operator="containsText" text="Zona de riesgo extrema">
      <formula>NOT(ISERROR(SEARCH("Zona de riesgo extrema",J35)))</formula>
    </cfRule>
    <cfRule type="containsText" dxfId="66" priority="74" operator="containsText" text="Zona de riesgo alta">
      <formula>NOT(ISERROR(SEARCH("Zona de riesgo alta",J35)))</formula>
    </cfRule>
    <cfRule type="containsText" dxfId="65" priority="75" operator="containsText" text="Zona de riesgo moderada">
      <formula>NOT(ISERROR(SEARCH("Zona de riesgo moderada",J35)))</formula>
    </cfRule>
    <cfRule type="cellIs" dxfId="64" priority="76" operator="equal">
      <formula>"Zona de riesgo baja"</formula>
    </cfRule>
  </conditionalFormatting>
  <conditionalFormatting sqref="J36">
    <cfRule type="containsText" dxfId="63" priority="57" operator="containsText" text="Zona de riesgo extrema">
      <formula>NOT(ISERROR(SEARCH("Zona de riesgo extrema",J36)))</formula>
    </cfRule>
    <cfRule type="containsText" dxfId="62" priority="58" operator="containsText" text="Zona de riesgo alta">
      <formula>NOT(ISERROR(SEARCH("Zona de riesgo alta",J36)))</formula>
    </cfRule>
    <cfRule type="containsText" dxfId="61" priority="59" operator="containsText" text="Zona de riesgo moderada">
      <formula>NOT(ISERROR(SEARCH("Zona de riesgo moderada",J36)))</formula>
    </cfRule>
    <cfRule type="cellIs" dxfId="60" priority="60" operator="equal">
      <formula>"Zona de riesgo baja"</formula>
    </cfRule>
  </conditionalFormatting>
  <conditionalFormatting sqref="J37:J38">
    <cfRule type="containsText" dxfId="59" priority="53" operator="containsText" text="Zona de riesgo extrema">
      <formula>NOT(ISERROR(SEARCH("Zona de riesgo extrema",J37)))</formula>
    </cfRule>
    <cfRule type="containsText" dxfId="58" priority="54" operator="containsText" text="Zona de riesgo alta">
      <formula>NOT(ISERROR(SEARCH("Zona de riesgo alta",J37)))</formula>
    </cfRule>
    <cfRule type="containsText" dxfId="57" priority="55" operator="containsText" text="Zona de riesgo moderada">
      <formula>NOT(ISERROR(SEARCH("Zona de riesgo moderada",J37)))</formula>
    </cfRule>
    <cfRule type="cellIs" dxfId="56" priority="56" operator="equal">
      <formula>"Zona de riesgo baja"</formula>
    </cfRule>
  </conditionalFormatting>
  <conditionalFormatting sqref="Y36">
    <cfRule type="containsText" dxfId="55" priority="49" operator="containsText" text="Zona de riesgo extrema">
      <formula>NOT(ISERROR(SEARCH("Zona de riesgo extrema",Y36)))</formula>
    </cfRule>
    <cfRule type="containsText" dxfId="54" priority="50" operator="containsText" text="Zona de riesgo alta">
      <formula>NOT(ISERROR(SEARCH("Zona de riesgo alta",Y36)))</formula>
    </cfRule>
    <cfRule type="containsText" dxfId="53" priority="51" operator="containsText" text="Zona de riesgo moderada">
      <formula>NOT(ISERROR(SEARCH("Zona de riesgo moderada",Y36)))</formula>
    </cfRule>
    <cfRule type="cellIs" dxfId="52" priority="52" operator="equal">
      <formula>"Zona de riesgo baja"</formula>
    </cfRule>
  </conditionalFormatting>
  <conditionalFormatting sqref="Y37:Y38">
    <cfRule type="containsText" dxfId="51" priority="45" operator="containsText" text="Zona de riesgo extrema">
      <formula>NOT(ISERROR(SEARCH("Zona de riesgo extrema",Y37)))</formula>
    </cfRule>
    <cfRule type="containsText" dxfId="50" priority="46" operator="containsText" text="Zona de riesgo alta">
      <formula>NOT(ISERROR(SEARCH("Zona de riesgo alta",Y37)))</formula>
    </cfRule>
    <cfRule type="containsText" dxfId="49" priority="47" operator="containsText" text="Zona de riesgo moderada">
      <formula>NOT(ISERROR(SEARCH("Zona de riesgo moderada",Y37)))</formula>
    </cfRule>
    <cfRule type="cellIs" dxfId="48" priority="48" operator="equal">
      <formula>"Zona de riesgo baja"</formula>
    </cfRule>
  </conditionalFormatting>
  <conditionalFormatting sqref="Y39:Y41 J39:J41">
    <cfRule type="containsText" dxfId="47" priority="41" operator="containsText" text="Zona de riesgo extrema">
      <formula>NOT(ISERROR(SEARCH("Zona de riesgo extrema",J39)))</formula>
    </cfRule>
    <cfRule type="containsText" dxfId="46" priority="42" operator="containsText" text="Zona de riesgo alta">
      <formula>NOT(ISERROR(SEARCH("Zona de riesgo alta",J39)))</formula>
    </cfRule>
    <cfRule type="containsText" dxfId="45" priority="43" operator="containsText" text="Zona de riesgo moderada">
      <formula>NOT(ISERROR(SEARCH("Zona de riesgo moderada",J39)))</formula>
    </cfRule>
    <cfRule type="cellIs" dxfId="44" priority="44" operator="equal">
      <formula>"Zona de riesgo baja"</formula>
    </cfRule>
  </conditionalFormatting>
  <conditionalFormatting sqref="J42:J43">
    <cfRule type="containsText" dxfId="43" priority="37" operator="containsText" text="Zona de riesgo extrema">
      <formula>NOT(ISERROR(SEARCH("Zona de riesgo extrema",J42)))</formula>
    </cfRule>
    <cfRule type="containsText" dxfId="42" priority="38" operator="containsText" text="Zona de riesgo alta">
      <formula>NOT(ISERROR(SEARCH("Zona de riesgo alta",J42)))</formula>
    </cfRule>
    <cfRule type="containsText" dxfId="41" priority="39" operator="containsText" text="Zona de riesgo moderada">
      <formula>NOT(ISERROR(SEARCH("Zona de riesgo moderada",J42)))</formula>
    </cfRule>
    <cfRule type="cellIs" dxfId="40" priority="40" operator="equal">
      <formula>"Zona de riesgo baja"</formula>
    </cfRule>
  </conditionalFormatting>
  <conditionalFormatting sqref="Y42:Y43">
    <cfRule type="containsText" dxfId="39" priority="33" operator="containsText" text="Zona de riesgo extrema">
      <formula>NOT(ISERROR(SEARCH("Zona de riesgo extrema",Y42)))</formula>
    </cfRule>
    <cfRule type="containsText" dxfId="38" priority="34" operator="containsText" text="Zona de riesgo alta">
      <formula>NOT(ISERROR(SEARCH("Zona de riesgo alta",Y42)))</formula>
    </cfRule>
    <cfRule type="containsText" dxfId="37" priority="35" operator="containsText" text="Zona de riesgo moderada">
      <formula>NOT(ISERROR(SEARCH("Zona de riesgo moderada",Y42)))</formula>
    </cfRule>
    <cfRule type="cellIs" dxfId="36" priority="36" operator="equal">
      <formula>"Zona de riesgo baja"</formula>
    </cfRule>
  </conditionalFormatting>
  <conditionalFormatting sqref="H34">
    <cfRule type="containsText" dxfId="35" priority="29" operator="containsText" text="Zona de riesgo extrema">
      <formula>NOT(ISERROR(SEARCH("Zona de riesgo extrema",H34)))</formula>
    </cfRule>
    <cfRule type="containsText" dxfId="34" priority="30" operator="containsText" text="Zona de riesgo alta">
      <formula>NOT(ISERROR(SEARCH("Zona de riesgo alta",H34)))</formula>
    </cfRule>
    <cfRule type="containsText" dxfId="33" priority="31" operator="containsText" text="Zona de riesgo moderada">
      <formula>NOT(ISERROR(SEARCH("Zona de riesgo moderada",H34)))</formula>
    </cfRule>
    <cfRule type="cellIs" dxfId="32" priority="32" operator="equal">
      <formula>"Zona de riesgo baja"</formula>
    </cfRule>
  </conditionalFormatting>
  <conditionalFormatting sqref="H35">
    <cfRule type="containsText" dxfId="31" priority="25" operator="containsText" text="Zona de riesgo extrema">
      <formula>NOT(ISERROR(SEARCH("Zona de riesgo extrema",H35)))</formula>
    </cfRule>
    <cfRule type="containsText" dxfId="30" priority="26" operator="containsText" text="Zona de riesgo alta">
      <formula>NOT(ISERROR(SEARCH("Zona de riesgo alta",H35)))</formula>
    </cfRule>
    <cfRule type="containsText" dxfId="29" priority="27" operator="containsText" text="Zona de riesgo moderada">
      <formula>NOT(ISERROR(SEARCH("Zona de riesgo moderada",H35)))</formula>
    </cfRule>
    <cfRule type="cellIs" dxfId="28" priority="28" operator="equal">
      <formula>"Zona de riesgo baja"</formula>
    </cfRule>
  </conditionalFormatting>
  <conditionalFormatting sqref="J44 Y44">
    <cfRule type="containsText" dxfId="27" priority="21" operator="containsText" text="Zona de riesgo extrema">
      <formula>NOT(ISERROR(SEARCH("Zona de riesgo extrema",J44)))</formula>
    </cfRule>
    <cfRule type="containsText" dxfId="26" priority="22" operator="containsText" text="Zona de riesgo alta">
      <formula>NOT(ISERROR(SEARCH("Zona de riesgo alta",J44)))</formula>
    </cfRule>
    <cfRule type="containsText" dxfId="25" priority="23" operator="containsText" text="Zona de riesgo moderada">
      <formula>NOT(ISERROR(SEARCH("Zona de riesgo moderada",J44)))</formula>
    </cfRule>
    <cfRule type="cellIs" dxfId="24" priority="24" operator="equal">
      <formula>"Zona de riesgo baja"</formula>
    </cfRule>
  </conditionalFormatting>
  <conditionalFormatting sqref="J44">
    <cfRule type="containsText" dxfId="23" priority="17" operator="containsText" text="Zona de riesgo extrema">
      <formula>NOT(ISERROR(SEARCH("Zona de riesgo extrema",J44)))</formula>
    </cfRule>
    <cfRule type="containsText" dxfId="22" priority="18" operator="containsText" text="Zona de riesgo alta">
      <formula>NOT(ISERROR(SEARCH("Zona de riesgo alta",J44)))</formula>
    </cfRule>
    <cfRule type="containsText" dxfId="21" priority="19" operator="containsText" text="Zona de riesgo moderada">
      <formula>NOT(ISERROR(SEARCH("Zona de riesgo moderada",J44)))</formula>
    </cfRule>
    <cfRule type="cellIs" dxfId="20" priority="20" operator="equal">
      <formula>"Zona de riesgo baja"</formula>
    </cfRule>
  </conditionalFormatting>
  <conditionalFormatting sqref="Y44">
    <cfRule type="containsText" dxfId="19" priority="13" operator="containsText" text="Zona de riesgo extrema">
      <formula>NOT(ISERROR(SEARCH("Zona de riesgo extrema",Y44)))</formula>
    </cfRule>
    <cfRule type="containsText" dxfId="18" priority="14" operator="containsText" text="Zona de riesgo alta">
      <formula>NOT(ISERROR(SEARCH("Zona de riesgo alta",Y44)))</formula>
    </cfRule>
    <cfRule type="containsText" dxfId="17" priority="15" operator="containsText" text="Zona de riesgo moderada">
      <formula>NOT(ISERROR(SEARCH("Zona de riesgo moderada",Y44)))</formula>
    </cfRule>
    <cfRule type="cellIs" dxfId="16" priority="16" operator="equal">
      <formula>"Zona de riesgo baja"</formula>
    </cfRule>
  </conditionalFormatting>
  <dataValidations count="5">
    <dataValidation type="list" allowBlank="1" showInputMessage="1" showErrorMessage="1" sqref="H3:H44 W3:W47">
      <formula1>"Insignificante,Menor,Moderado,Mayor,Catastrófico"</formula1>
    </dataValidation>
    <dataValidation type="list" allowBlank="1" showInputMessage="1" showErrorMessage="1" sqref="N42:O44 Q42:S44 N36:O40 Q36:S40 N3:O22 Q3:S22">
      <formula1>"SI,NO"</formula1>
    </dataValidation>
    <dataValidation type="list" allowBlank="1" showInputMessage="1" showErrorMessage="1" sqref="G3:G44 V3:V47">
      <formula1>"Rara vez,Improbable,Posible,Probable,Casi seguro"</formula1>
    </dataValidation>
    <dataValidation type="list" allowBlank="1" showInputMessage="1" showErrorMessage="1" sqref="M29:M44 M3:M27">
      <formula1>"Probabilidad,Impacto,Probabilidad e impacto"</formula1>
    </dataValidation>
    <dataValidation type="list" allowBlank="1" showInputMessage="1" showErrorMessage="1" sqref="P3:P44">
      <formula1>"Automático,Manual"</formula1>
    </dataValidation>
  </dataValidations>
  <pageMargins left="0.75" right="0.75" top="1" bottom="1" header="0.5" footer="0.5"/>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2"/>
  <sheetViews>
    <sheetView zoomScale="70" zoomScaleNormal="70" workbookViewId="0">
      <pane xSplit="4" ySplit="2" topLeftCell="E3" activePane="bottomRight" state="frozen"/>
      <selection pane="topRight" activeCell="D1" sqref="D1"/>
      <selection pane="bottomLeft" activeCell="A3" sqref="A3"/>
      <selection pane="bottomRight" activeCell="A2" sqref="A2:XFD2"/>
    </sheetView>
  </sheetViews>
  <sheetFormatPr baseColWidth="10" defaultRowHeight="15.75" zeroHeight="1" x14ac:dyDescent="0.25"/>
  <cols>
    <col min="1" max="3" width="18" customWidth="1"/>
    <col min="4" max="4" width="27.5" style="12" customWidth="1"/>
    <col min="5" max="5" width="37.625" customWidth="1"/>
    <col min="6" max="6" width="19.625" customWidth="1"/>
    <col min="7" max="7" width="10.875" customWidth="1"/>
    <col min="8" max="8" width="11.875" customWidth="1"/>
    <col min="9" max="9" width="10.875" customWidth="1"/>
    <col min="10" max="10" width="13.625" customWidth="1"/>
    <col min="11" max="11" width="9.5" customWidth="1"/>
    <col min="12" max="12" width="20.5" customWidth="1"/>
    <col min="13" max="13" width="12" customWidth="1"/>
    <col min="14" max="20" width="10.875" customWidth="1"/>
    <col min="21" max="21" width="14.75" customWidth="1"/>
    <col min="27" max="27" width="39.625" customWidth="1"/>
    <col min="28" max="28" width="15.5" customWidth="1"/>
    <col min="29" max="29" width="11" customWidth="1"/>
    <col min="30" max="30" width="44.5" customWidth="1"/>
    <col min="31" max="31" width="11.125" customWidth="1"/>
    <col min="32" max="32" width="11" customWidth="1"/>
    <col min="33" max="33" width="19.75" customWidth="1"/>
  </cols>
  <sheetData>
    <row r="1" spans="1:33" ht="18.75" customHeight="1" x14ac:dyDescent="0.25">
      <c r="A1" s="40" t="s">
        <v>0</v>
      </c>
      <c r="B1" s="40"/>
      <c r="C1" s="40"/>
      <c r="D1" s="40"/>
      <c r="E1" s="40"/>
      <c r="F1" s="41"/>
      <c r="G1" s="42" t="s">
        <v>1</v>
      </c>
      <c r="H1" s="43"/>
      <c r="I1" s="43"/>
      <c r="J1" s="43"/>
      <c r="K1" s="44"/>
      <c r="L1" s="38" t="s">
        <v>2</v>
      </c>
      <c r="M1" s="39"/>
      <c r="N1" s="39"/>
      <c r="O1" s="39"/>
      <c r="P1" s="39"/>
      <c r="Q1" s="39"/>
      <c r="R1" s="39"/>
      <c r="S1" s="39"/>
      <c r="T1" s="39"/>
      <c r="U1" s="45"/>
      <c r="V1" s="46" t="s">
        <v>3</v>
      </c>
      <c r="W1" s="47"/>
      <c r="X1" s="47"/>
      <c r="Y1" s="47"/>
      <c r="Z1" s="48"/>
      <c r="AA1" s="38" t="s">
        <v>4</v>
      </c>
      <c r="AB1" s="39"/>
      <c r="AC1" s="39"/>
      <c r="AD1" s="45"/>
      <c r="AE1" s="38" t="s">
        <v>5</v>
      </c>
      <c r="AF1" s="39"/>
      <c r="AG1" s="45"/>
    </row>
    <row r="2" spans="1:33" ht="105" customHeight="1" x14ac:dyDescent="0.25">
      <c r="A2" s="1" t="s">
        <v>6</v>
      </c>
      <c r="B2" s="1" t="s">
        <v>7</v>
      </c>
      <c r="C2" s="1" t="s">
        <v>8</v>
      </c>
      <c r="D2" s="3" t="s">
        <v>9</v>
      </c>
      <c r="E2" s="4" t="s">
        <v>10</v>
      </c>
      <c r="F2" s="4" t="s">
        <v>11</v>
      </c>
      <c r="G2" s="1" t="s">
        <v>12</v>
      </c>
      <c r="H2" s="1" t="s">
        <v>13</v>
      </c>
      <c r="I2" s="1" t="s">
        <v>1</v>
      </c>
      <c r="J2" s="1" t="s">
        <v>14</v>
      </c>
      <c r="K2" s="1" t="s">
        <v>15</v>
      </c>
      <c r="L2" s="1" t="s">
        <v>16</v>
      </c>
      <c r="M2" s="1" t="s">
        <v>17</v>
      </c>
      <c r="N2" s="1" t="s">
        <v>18</v>
      </c>
      <c r="O2" s="1" t="s">
        <v>19</v>
      </c>
      <c r="P2" s="1" t="s">
        <v>20</v>
      </c>
      <c r="Q2" s="1" t="s">
        <v>21</v>
      </c>
      <c r="R2" s="1" t="s">
        <v>22</v>
      </c>
      <c r="S2" s="1" t="s">
        <v>23</v>
      </c>
      <c r="T2" s="1" t="s">
        <v>24</v>
      </c>
      <c r="U2" s="1" t="s">
        <v>25</v>
      </c>
      <c r="V2" s="1" t="s">
        <v>12</v>
      </c>
      <c r="W2" s="1" t="s">
        <v>13</v>
      </c>
      <c r="X2" s="1" t="s">
        <v>1</v>
      </c>
      <c r="Y2" s="1" t="s">
        <v>14</v>
      </c>
      <c r="Z2" s="1" t="s">
        <v>15</v>
      </c>
      <c r="AA2" s="4" t="s">
        <v>26</v>
      </c>
      <c r="AB2" s="4" t="s">
        <v>27</v>
      </c>
      <c r="AC2" s="4" t="s">
        <v>28</v>
      </c>
      <c r="AD2" s="4" t="s">
        <v>29</v>
      </c>
      <c r="AE2" s="4" t="s">
        <v>30</v>
      </c>
      <c r="AF2" s="5" t="s">
        <v>31</v>
      </c>
      <c r="AG2" s="5" t="s">
        <v>342</v>
      </c>
    </row>
    <row r="3" spans="1:33" ht="165.75" customHeight="1" x14ac:dyDescent="0.25">
      <c r="A3" s="6" t="s">
        <v>65</v>
      </c>
      <c r="B3" s="6" t="s">
        <v>245</v>
      </c>
      <c r="C3" s="6" t="s">
        <v>397</v>
      </c>
      <c r="D3" s="19" t="s">
        <v>366</v>
      </c>
      <c r="E3" s="6" t="s">
        <v>367</v>
      </c>
      <c r="F3" s="6" t="s">
        <v>368</v>
      </c>
      <c r="G3" s="8" t="s">
        <v>38</v>
      </c>
      <c r="H3" s="8" t="s">
        <v>39</v>
      </c>
      <c r="I3" s="8">
        <f>(IF(H3="Moderado",5,IF(H3="Mayor",10,IF(H3="Catastrófico",20,0))))*(IF(G3="Rara vez",1,IF(G3="Improbable",2,IF(G3="Posible",3,IF(G3="Probable",4,IF(G3="Casi seguro",5,0))))))</f>
        <v>40</v>
      </c>
      <c r="J3" s="8" t="str">
        <f>IF(AND(I3&lt;11,I3&gt;4),"Zona de riesgo baja",IF(AND(I3&gt;11,I3&lt;21),"Zona de riesgo moderada",IF(AND(I3&gt;21,I3&lt;=40),"Zona de riesgo alta",IF(I3&gt;40,"Zona de riesgo extrema",0))))</f>
        <v>Zona de riesgo alta</v>
      </c>
      <c r="K3" s="7" t="str">
        <f>IF(J3="Zona de riesgo baja","Aceptar",IF(J3="Zona de riesgo moderada","Prevenir
Retener
Proteger",IF(J3="Zona de riesgo alta","Prevenir
Proteger
Transferir",IF(J3="Zona de riesgo extrema","Prevenir
Proteger
Transferir
Eliminar",0))))</f>
        <v>Prevenir
Proteger
Transferir</v>
      </c>
      <c r="L3" s="6" t="s">
        <v>369</v>
      </c>
      <c r="M3" s="20" t="s">
        <v>71</v>
      </c>
      <c r="N3" s="20" t="s">
        <v>42</v>
      </c>
      <c r="O3" s="20" t="s">
        <v>42</v>
      </c>
      <c r="P3" s="20" t="s">
        <v>43</v>
      </c>
      <c r="Q3" s="20" t="s">
        <v>42</v>
      </c>
      <c r="R3" s="20" t="s">
        <v>42</v>
      </c>
      <c r="S3" s="20" t="s">
        <v>115</v>
      </c>
      <c r="T3" s="20">
        <f t="shared" ref="T3:T20" si="0">IF(N3="SI",15,0)+IF(O3="SI",5,0)+IF(Q3="SI",15,0)+IF(R3="SI",10,0)+IF(S3="SI",30,0)+IF(P3="Automático",25,IF(P3="Manual",15,0))</f>
        <v>60</v>
      </c>
      <c r="U3" s="21" t="str">
        <f t="shared" ref="U3:U20" si="1">IF(T3&lt;50,"No hay desplazamiento",IF(T3&gt;76,CONCATENATE("Baja 2 niveles de ",M3),CONCATENATE("Baja 1 nivel de ",M3)))</f>
        <v>Baja 1 nivel de Probabilidad</v>
      </c>
      <c r="V3" s="8" t="s">
        <v>44</v>
      </c>
      <c r="W3" s="8" t="s">
        <v>39</v>
      </c>
      <c r="X3" s="8">
        <f t="shared" ref="X3:X20" si="2">(IF(W3="Moderado",5,IF(W3="Mayor",10,IF(W3="Catastrófico",20,0))))*(IF(V3="Rara vez",1,IF(V3="Improbable",2,IF(V3="Posible",3,IF(V3="Probable",4,IF(V3="Casi seguro",5,0))))))</f>
        <v>20</v>
      </c>
      <c r="Y3" s="8" t="str">
        <f t="shared" ref="Y3:Y20" si="3">IF(AND(X3&lt;11,X3&gt;4),"Zona de riesgo baja",IF(AND(X3&gt;11,X3&lt;21),"Zona de riesgo moderada",IF(AND(X3&gt;21,X3&lt;=40),"Zona de riesgo alta",IF(X3&gt;40,"Zona de riesgo extrema",0))))</f>
        <v>Zona de riesgo moderada</v>
      </c>
      <c r="Z3" s="7" t="str">
        <f t="shared" ref="Z3:Z20" si="4">IF(Y3="Zona de riesgo baja","Aceptar",IF(Y3="Zona de riesgo moderada","Prevenir
Retener
Proteger",IF(Y3="Zona de riesgo alta","Prevenir
Proteger
Transferir",IF(Y3="Zona de riesgo extrema","Prevenir
Proteger
Transferir
Eliminar",0))))</f>
        <v>Prevenir
Retener
Proteger</v>
      </c>
      <c r="AA3" s="6" t="s">
        <v>370</v>
      </c>
      <c r="AB3" s="22" t="s">
        <v>371</v>
      </c>
      <c r="AC3" s="11">
        <v>45293</v>
      </c>
      <c r="AD3" s="16"/>
      <c r="AE3" s="17"/>
      <c r="AF3" s="18"/>
      <c r="AG3" s="16"/>
    </row>
    <row r="4" spans="1:33" ht="81.75" customHeight="1" x14ac:dyDescent="0.25">
      <c r="A4" s="6" t="s">
        <v>32</v>
      </c>
      <c r="B4" s="6" t="s">
        <v>33</v>
      </c>
      <c r="C4" s="6" t="s">
        <v>397</v>
      </c>
      <c r="D4" s="19" t="s">
        <v>343</v>
      </c>
      <c r="E4" s="6" t="s">
        <v>344</v>
      </c>
      <c r="F4" s="6" t="s">
        <v>345</v>
      </c>
      <c r="G4" s="8" t="s">
        <v>52</v>
      </c>
      <c r="H4" s="8" t="s">
        <v>69</v>
      </c>
      <c r="I4" s="8">
        <f>(IF(H4="Moderado",5,IF(H4="Mayor",10,IF(H4="Catastrófico",20,0))))*(IF(G4="Rara vez",1,IF(G4="Improbable",2,IF(G4="Posible",3,IF(G4="Probable",4,IF(G4="Casi seguro",5,0))))))</f>
        <v>30</v>
      </c>
      <c r="J4" s="8" t="str">
        <f>IF(AND(I4&lt;11,I4&gt;4),"Zona de riesgo baja",IF(AND(I4&gt;11,I4&lt;21),"Zona de riesgo moderada",IF(AND(I4&gt;21,I4&lt;=40),"Zona de riesgo alta",IF(I4&gt;40,"Zona de riesgo extrema",0))))</f>
        <v>Zona de riesgo alta</v>
      </c>
      <c r="K4" s="7" t="str">
        <f>IF(J4="Zona de riesgo baja","Aceptar",IF(J4="Zona de riesgo moderada","Prevenir
Retener
Proteger",IF(J4="Zona de riesgo alta","Prevenir
Proteger
Transferir",IF(J4="Zona de riesgo extrema","Prevenir
Proteger
Transferir
Eliminar",0))))</f>
        <v>Prevenir
Proteger
Transferir</v>
      </c>
      <c r="L4" s="32" t="s">
        <v>346</v>
      </c>
      <c r="M4" s="20" t="s">
        <v>71</v>
      </c>
      <c r="N4" s="20" t="s">
        <v>42</v>
      </c>
      <c r="O4" s="20" t="s">
        <v>42</v>
      </c>
      <c r="P4" s="20" t="s">
        <v>43</v>
      </c>
      <c r="Q4" s="20" t="s">
        <v>42</v>
      </c>
      <c r="R4" s="20" t="s">
        <v>42</v>
      </c>
      <c r="S4" s="20" t="s">
        <v>42</v>
      </c>
      <c r="T4" s="20">
        <f t="shared" si="0"/>
        <v>90</v>
      </c>
      <c r="U4" s="21" t="str">
        <f t="shared" si="1"/>
        <v>Baja 2 niveles de Probabilidad</v>
      </c>
      <c r="V4" s="8" t="s">
        <v>44</v>
      </c>
      <c r="W4" s="8" t="s">
        <v>69</v>
      </c>
      <c r="X4" s="8">
        <f t="shared" si="2"/>
        <v>10</v>
      </c>
      <c r="Y4" s="8" t="str">
        <f t="shared" si="3"/>
        <v>Zona de riesgo baja</v>
      </c>
      <c r="Z4" s="7" t="str">
        <f t="shared" si="4"/>
        <v>Aceptar</v>
      </c>
      <c r="AA4" s="31" t="s">
        <v>347</v>
      </c>
      <c r="AB4" s="22" t="s">
        <v>348</v>
      </c>
      <c r="AC4" s="11">
        <v>45293</v>
      </c>
      <c r="AD4" s="16"/>
      <c r="AE4" s="17"/>
      <c r="AF4" s="18"/>
      <c r="AG4" s="16"/>
    </row>
    <row r="5" spans="1:33" ht="71.25" x14ac:dyDescent="0.25">
      <c r="A5" s="6" t="s">
        <v>151</v>
      </c>
      <c r="B5" s="33" t="s">
        <v>181</v>
      </c>
      <c r="C5" s="6" t="s">
        <v>175</v>
      </c>
      <c r="D5" s="26" t="s">
        <v>341</v>
      </c>
      <c r="E5" s="6" t="s">
        <v>160</v>
      </c>
      <c r="F5" s="6" t="s">
        <v>161</v>
      </c>
      <c r="G5" s="8" t="s">
        <v>38</v>
      </c>
      <c r="H5" s="8" t="s">
        <v>45</v>
      </c>
      <c r="I5" s="8">
        <v>5</v>
      </c>
      <c r="J5" s="8" t="s">
        <v>271</v>
      </c>
      <c r="K5" s="7" t="s">
        <v>222</v>
      </c>
      <c r="L5" s="6" t="s">
        <v>182</v>
      </c>
      <c r="M5" s="20" t="s">
        <v>71</v>
      </c>
      <c r="N5" s="20" t="s">
        <v>42</v>
      </c>
      <c r="O5" s="20" t="s">
        <v>42</v>
      </c>
      <c r="P5" s="20" t="s">
        <v>43</v>
      </c>
      <c r="Q5" s="20" t="s">
        <v>42</v>
      </c>
      <c r="R5" s="20" t="s">
        <v>42</v>
      </c>
      <c r="S5" s="20" t="s">
        <v>42</v>
      </c>
      <c r="T5" s="20">
        <f t="shared" si="0"/>
        <v>90</v>
      </c>
      <c r="U5" s="21" t="str">
        <f t="shared" si="1"/>
        <v>Baja 2 niveles de Probabilidad</v>
      </c>
      <c r="V5" s="8" t="s">
        <v>44</v>
      </c>
      <c r="W5" s="8" t="s">
        <v>45</v>
      </c>
      <c r="X5" s="8">
        <f t="shared" si="2"/>
        <v>5</v>
      </c>
      <c r="Y5" s="8" t="str">
        <f t="shared" si="3"/>
        <v>Zona de riesgo baja</v>
      </c>
      <c r="Z5" s="7" t="str">
        <f t="shared" si="4"/>
        <v>Aceptar</v>
      </c>
      <c r="AA5" s="6" t="s">
        <v>163</v>
      </c>
      <c r="AB5" s="22" t="s">
        <v>390</v>
      </c>
      <c r="AC5" s="11">
        <v>45293</v>
      </c>
      <c r="AD5" s="16"/>
      <c r="AE5" s="17"/>
      <c r="AF5" s="18"/>
      <c r="AG5" s="16"/>
    </row>
    <row r="6" spans="1:33" ht="71.25" x14ac:dyDescent="0.25">
      <c r="A6" s="6" t="s">
        <v>151</v>
      </c>
      <c r="B6" s="33" t="s">
        <v>181</v>
      </c>
      <c r="C6" s="6" t="s">
        <v>175</v>
      </c>
      <c r="D6" s="26" t="s">
        <v>301</v>
      </c>
      <c r="E6" s="6" t="s">
        <v>160</v>
      </c>
      <c r="F6" s="6" t="s">
        <v>161</v>
      </c>
      <c r="G6" s="8" t="s">
        <v>52</v>
      </c>
      <c r="H6" s="8" t="s">
        <v>69</v>
      </c>
      <c r="I6" s="8">
        <v>30</v>
      </c>
      <c r="J6" s="8" t="s">
        <v>268</v>
      </c>
      <c r="K6" s="7" t="s">
        <v>269</v>
      </c>
      <c r="L6" s="6" t="s">
        <v>254</v>
      </c>
      <c r="M6" s="20" t="s">
        <v>71</v>
      </c>
      <c r="N6" s="20" t="s">
        <v>42</v>
      </c>
      <c r="O6" s="20" t="s">
        <v>42</v>
      </c>
      <c r="P6" s="20" t="s">
        <v>43</v>
      </c>
      <c r="Q6" s="20" t="s">
        <v>42</v>
      </c>
      <c r="R6" s="20" t="s">
        <v>42</v>
      </c>
      <c r="S6" s="20" t="s">
        <v>42</v>
      </c>
      <c r="T6" s="20">
        <f t="shared" si="0"/>
        <v>90</v>
      </c>
      <c r="U6" s="21" t="str">
        <f t="shared" si="1"/>
        <v>Baja 2 niveles de Probabilidad</v>
      </c>
      <c r="V6" s="8" t="s">
        <v>44</v>
      </c>
      <c r="W6" s="8" t="s">
        <v>69</v>
      </c>
      <c r="X6" s="8">
        <f t="shared" si="2"/>
        <v>10</v>
      </c>
      <c r="Y6" s="8" t="str">
        <f t="shared" si="3"/>
        <v>Zona de riesgo baja</v>
      </c>
      <c r="Z6" s="7" t="str">
        <f t="shared" si="4"/>
        <v>Aceptar</v>
      </c>
      <c r="AA6" s="6" t="s">
        <v>163</v>
      </c>
      <c r="AB6" s="22" t="s">
        <v>390</v>
      </c>
      <c r="AC6" s="11">
        <v>45293</v>
      </c>
      <c r="AD6" s="16"/>
      <c r="AE6" s="17"/>
      <c r="AF6" s="18"/>
      <c r="AG6" s="16"/>
    </row>
    <row r="7" spans="1:33" ht="71.25" x14ac:dyDescent="0.25">
      <c r="A7" s="6" t="s">
        <v>151</v>
      </c>
      <c r="B7" s="33" t="s">
        <v>290</v>
      </c>
      <c r="C7" s="6" t="s">
        <v>175</v>
      </c>
      <c r="D7" s="26" t="s">
        <v>294</v>
      </c>
      <c r="E7" s="6" t="s">
        <v>160</v>
      </c>
      <c r="F7" s="6" t="s">
        <v>161</v>
      </c>
      <c r="G7" s="8" t="s">
        <v>44</v>
      </c>
      <c r="H7" s="8" t="s">
        <v>45</v>
      </c>
      <c r="I7" s="8">
        <v>5</v>
      </c>
      <c r="J7" s="8" t="s">
        <v>271</v>
      </c>
      <c r="K7" s="7" t="s">
        <v>222</v>
      </c>
      <c r="L7" s="6" t="s">
        <v>293</v>
      </c>
      <c r="M7" s="20" t="s">
        <v>71</v>
      </c>
      <c r="N7" s="20" t="s">
        <v>42</v>
      </c>
      <c r="O7" s="20" t="s">
        <v>42</v>
      </c>
      <c r="P7" s="20" t="s">
        <v>43</v>
      </c>
      <c r="Q7" s="20" t="s">
        <v>42</v>
      </c>
      <c r="R7" s="20" t="s">
        <v>42</v>
      </c>
      <c r="S7" s="20" t="s">
        <v>42</v>
      </c>
      <c r="T7" s="20">
        <f t="shared" si="0"/>
        <v>90</v>
      </c>
      <c r="U7" s="21" t="str">
        <f t="shared" si="1"/>
        <v>Baja 2 niveles de Probabilidad</v>
      </c>
      <c r="V7" s="8" t="s">
        <v>44</v>
      </c>
      <c r="W7" s="8" t="s">
        <v>45</v>
      </c>
      <c r="X7" s="8">
        <f t="shared" si="2"/>
        <v>5</v>
      </c>
      <c r="Y7" s="8" t="str">
        <f t="shared" si="3"/>
        <v>Zona de riesgo baja</v>
      </c>
      <c r="Z7" s="7" t="str">
        <f t="shared" si="4"/>
        <v>Aceptar</v>
      </c>
      <c r="AA7" s="6" t="s">
        <v>163</v>
      </c>
      <c r="AB7" s="22" t="s">
        <v>390</v>
      </c>
      <c r="AC7" s="11">
        <v>45293</v>
      </c>
      <c r="AD7" s="16"/>
      <c r="AE7" s="17"/>
      <c r="AF7" s="18"/>
      <c r="AG7" s="16"/>
    </row>
    <row r="8" spans="1:33" ht="106.5" customHeight="1" x14ac:dyDescent="0.25">
      <c r="A8" s="6" t="s">
        <v>151</v>
      </c>
      <c r="B8" s="33" t="s">
        <v>290</v>
      </c>
      <c r="C8" s="6" t="s">
        <v>397</v>
      </c>
      <c r="D8" s="26" t="s">
        <v>361</v>
      </c>
      <c r="E8" s="6" t="s">
        <v>362</v>
      </c>
      <c r="F8" s="6" t="s">
        <v>363</v>
      </c>
      <c r="G8" s="8" t="s">
        <v>38</v>
      </c>
      <c r="H8" s="8" t="s">
        <v>69</v>
      </c>
      <c r="I8" s="8">
        <f>(IF(H8="Moderado",5,IF(H8="Mayor",10,IF(H8="Catastrófico",20,0))))*(IF(G8="Rara vez",1,IF(G8="Improbable",2,IF(G8="Posible",3,IF(G8="Probable",4,IF(G8="Casi seguro",5,0))))))</f>
        <v>20</v>
      </c>
      <c r="J8" s="8" t="str">
        <f>IF(AND(I8&lt;11,I8&gt;4),"Zona de riesgo baja",IF(AND(I8&gt;11,I8&lt;21),"Zona de riesgo moderada",IF(AND(I8&gt;21,I8&lt;=40),"Zona de riesgo alta",IF(I8&gt;40,"Zona de riesgo extrema",0))))</f>
        <v>Zona de riesgo moderada</v>
      </c>
      <c r="K8" s="7" t="str">
        <f>IF(J8="Zona de riesgo baja","Aceptar",IF(J8="Zona de riesgo moderada","Prevenir
Retener
Proteger",IF(J8="Zona de riesgo alta","Prevenir
Proteger
Transferir",IF(J8="Zona de riesgo extrema","Prevenir
Proteger
Transferir
Eliminar",0))))</f>
        <v>Prevenir
Retener
Proteger</v>
      </c>
      <c r="L8" s="6" t="s">
        <v>364</v>
      </c>
      <c r="M8" s="20" t="s">
        <v>71</v>
      </c>
      <c r="N8" s="20" t="s">
        <v>42</v>
      </c>
      <c r="O8" s="20" t="s">
        <v>42</v>
      </c>
      <c r="P8" s="20" t="s">
        <v>43</v>
      </c>
      <c r="Q8" s="20" t="s">
        <v>42</v>
      </c>
      <c r="R8" s="20" t="s">
        <v>42</v>
      </c>
      <c r="S8" s="20" t="s">
        <v>42</v>
      </c>
      <c r="T8" s="20">
        <f t="shared" si="0"/>
        <v>90</v>
      </c>
      <c r="U8" s="21" t="str">
        <f t="shared" si="1"/>
        <v>Baja 2 niveles de Probabilidad</v>
      </c>
      <c r="V8" s="8" t="s">
        <v>44</v>
      </c>
      <c r="W8" s="8" t="s">
        <v>69</v>
      </c>
      <c r="X8" s="8">
        <f t="shared" si="2"/>
        <v>10</v>
      </c>
      <c r="Y8" s="8" t="str">
        <f t="shared" si="3"/>
        <v>Zona de riesgo baja</v>
      </c>
      <c r="Z8" s="7" t="str">
        <f t="shared" si="4"/>
        <v>Aceptar</v>
      </c>
      <c r="AA8" s="6" t="s">
        <v>365</v>
      </c>
      <c r="AB8" s="22" t="s">
        <v>158</v>
      </c>
      <c r="AC8" s="11">
        <v>45293</v>
      </c>
      <c r="AD8" s="16"/>
      <c r="AE8" s="17"/>
      <c r="AF8" s="18"/>
      <c r="AG8" s="16"/>
    </row>
    <row r="9" spans="1:33" ht="71.25" x14ac:dyDescent="0.25">
      <c r="A9" s="6" t="s">
        <v>151</v>
      </c>
      <c r="B9" s="33" t="s">
        <v>152</v>
      </c>
      <c r="C9" s="6" t="s">
        <v>175</v>
      </c>
      <c r="D9" s="26" t="s">
        <v>340</v>
      </c>
      <c r="E9" s="6" t="s">
        <v>160</v>
      </c>
      <c r="F9" s="6" t="s">
        <v>161</v>
      </c>
      <c r="G9" s="8" t="s">
        <v>52</v>
      </c>
      <c r="H9" s="8" t="s">
        <v>45</v>
      </c>
      <c r="I9" s="8">
        <v>15</v>
      </c>
      <c r="J9" s="8" t="s">
        <v>259</v>
      </c>
      <c r="K9" s="7" t="s">
        <v>260</v>
      </c>
      <c r="L9" s="6" t="s">
        <v>164</v>
      </c>
      <c r="M9" s="20" t="s">
        <v>71</v>
      </c>
      <c r="N9" s="20" t="s">
        <v>42</v>
      </c>
      <c r="O9" s="20" t="s">
        <v>42</v>
      </c>
      <c r="P9" s="20" t="s">
        <v>43</v>
      </c>
      <c r="Q9" s="20" t="s">
        <v>42</v>
      </c>
      <c r="R9" s="20" t="s">
        <v>42</v>
      </c>
      <c r="S9" s="20" t="s">
        <v>42</v>
      </c>
      <c r="T9" s="20">
        <f t="shared" si="0"/>
        <v>90</v>
      </c>
      <c r="U9" s="21" t="str">
        <f t="shared" si="1"/>
        <v>Baja 2 niveles de Probabilidad</v>
      </c>
      <c r="V9" s="8" t="s">
        <v>44</v>
      </c>
      <c r="W9" s="8" t="s">
        <v>45</v>
      </c>
      <c r="X9" s="8">
        <f t="shared" si="2"/>
        <v>5</v>
      </c>
      <c r="Y9" s="8" t="str">
        <f t="shared" si="3"/>
        <v>Zona de riesgo baja</v>
      </c>
      <c r="Z9" s="7" t="str">
        <f t="shared" si="4"/>
        <v>Aceptar</v>
      </c>
      <c r="AA9" s="6" t="s">
        <v>163</v>
      </c>
      <c r="AB9" s="22" t="s">
        <v>152</v>
      </c>
      <c r="AC9" s="11">
        <v>45293</v>
      </c>
      <c r="AD9" s="16"/>
      <c r="AE9" s="17"/>
      <c r="AF9" s="18"/>
      <c r="AG9" s="16"/>
    </row>
    <row r="10" spans="1:33" ht="71.25" x14ac:dyDescent="0.25">
      <c r="A10" s="6" t="s">
        <v>151</v>
      </c>
      <c r="B10" s="33" t="s">
        <v>172</v>
      </c>
      <c r="C10" s="6" t="s">
        <v>175</v>
      </c>
      <c r="D10" s="26" t="s">
        <v>312</v>
      </c>
      <c r="E10" s="6" t="s">
        <v>160</v>
      </c>
      <c r="F10" s="6" t="s">
        <v>161</v>
      </c>
      <c r="G10" s="8" t="s">
        <v>44</v>
      </c>
      <c r="H10" s="8" t="s">
        <v>45</v>
      </c>
      <c r="I10" s="8">
        <v>2.5</v>
      </c>
      <c r="J10" s="8" t="s">
        <v>273</v>
      </c>
      <c r="K10" s="7" t="s">
        <v>274</v>
      </c>
      <c r="L10" s="6" t="s">
        <v>284</v>
      </c>
      <c r="M10" s="20" t="s">
        <v>71</v>
      </c>
      <c r="N10" s="20" t="s">
        <v>42</v>
      </c>
      <c r="O10" s="20" t="s">
        <v>42</v>
      </c>
      <c r="P10" s="20" t="s">
        <v>99</v>
      </c>
      <c r="Q10" s="20" t="s">
        <v>42</v>
      </c>
      <c r="R10" s="20" t="s">
        <v>42</v>
      </c>
      <c r="S10" s="20" t="s">
        <v>42</v>
      </c>
      <c r="T10" s="20">
        <f t="shared" si="0"/>
        <v>100</v>
      </c>
      <c r="U10" s="21" t="str">
        <f t="shared" si="1"/>
        <v>Baja 2 niveles de Probabilidad</v>
      </c>
      <c r="V10" s="8" t="s">
        <v>44</v>
      </c>
      <c r="W10" s="8" t="s">
        <v>45</v>
      </c>
      <c r="X10" s="8">
        <f t="shared" si="2"/>
        <v>5</v>
      </c>
      <c r="Y10" s="8" t="str">
        <f t="shared" si="3"/>
        <v>Zona de riesgo baja</v>
      </c>
      <c r="Z10" s="7" t="str">
        <f t="shared" si="4"/>
        <v>Aceptar</v>
      </c>
      <c r="AA10" s="6" t="s">
        <v>163</v>
      </c>
      <c r="AB10" s="22" t="s">
        <v>396</v>
      </c>
      <c r="AC10" s="11">
        <v>45293</v>
      </c>
      <c r="AD10" s="16"/>
      <c r="AE10" s="17"/>
      <c r="AF10" s="18"/>
      <c r="AG10" s="16"/>
    </row>
    <row r="11" spans="1:33" ht="71.25" x14ac:dyDescent="0.25">
      <c r="A11" s="6" t="s">
        <v>151</v>
      </c>
      <c r="B11" s="33" t="s">
        <v>172</v>
      </c>
      <c r="C11" s="6" t="s">
        <v>175</v>
      </c>
      <c r="D11" s="26" t="s">
        <v>331</v>
      </c>
      <c r="E11" s="6" t="s">
        <v>160</v>
      </c>
      <c r="F11" s="6" t="s">
        <v>161</v>
      </c>
      <c r="G11" s="8" t="s">
        <v>44</v>
      </c>
      <c r="H11" s="8" t="s">
        <v>45</v>
      </c>
      <c r="I11" s="8">
        <v>2.5</v>
      </c>
      <c r="J11" s="8" t="s">
        <v>273</v>
      </c>
      <c r="K11" s="7" t="s">
        <v>274</v>
      </c>
      <c r="L11" s="6" t="s">
        <v>174</v>
      </c>
      <c r="M11" s="20" t="s">
        <v>71</v>
      </c>
      <c r="N11" s="20" t="s">
        <v>42</v>
      </c>
      <c r="O11" s="20" t="s">
        <v>42</v>
      </c>
      <c r="P11" s="20" t="s">
        <v>43</v>
      </c>
      <c r="Q11" s="20" t="s">
        <v>42</v>
      </c>
      <c r="R11" s="20" t="s">
        <v>42</v>
      </c>
      <c r="S11" s="20" t="s">
        <v>42</v>
      </c>
      <c r="T11" s="20">
        <f t="shared" si="0"/>
        <v>90</v>
      </c>
      <c r="U11" s="21" t="str">
        <f t="shared" si="1"/>
        <v>Baja 2 niveles de Probabilidad</v>
      </c>
      <c r="V11" s="8" t="s">
        <v>44</v>
      </c>
      <c r="W11" s="8" t="s">
        <v>45</v>
      </c>
      <c r="X11" s="8">
        <f t="shared" si="2"/>
        <v>5</v>
      </c>
      <c r="Y11" s="8" t="str">
        <f t="shared" si="3"/>
        <v>Zona de riesgo baja</v>
      </c>
      <c r="Z11" s="7" t="str">
        <f t="shared" si="4"/>
        <v>Aceptar</v>
      </c>
      <c r="AA11" s="6" t="s">
        <v>163</v>
      </c>
      <c r="AB11" s="22" t="s">
        <v>396</v>
      </c>
      <c r="AC11" s="11">
        <v>45293</v>
      </c>
      <c r="AD11" s="16"/>
      <c r="AE11" s="17"/>
      <c r="AF11" s="18"/>
      <c r="AG11" s="16"/>
    </row>
    <row r="12" spans="1:33" ht="71.25" x14ac:dyDescent="0.25">
      <c r="A12" s="6" t="s">
        <v>151</v>
      </c>
      <c r="B12" s="33" t="s">
        <v>172</v>
      </c>
      <c r="C12" s="6" t="s">
        <v>175</v>
      </c>
      <c r="D12" s="26" t="s">
        <v>276</v>
      </c>
      <c r="E12" s="6" t="s">
        <v>160</v>
      </c>
      <c r="F12" s="6" t="s">
        <v>161</v>
      </c>
      <c r="G12" s="8" t="s">
        <v>44</v>
      </c>
      <c r="H12" s="8" t="s">
        <v>45</v>
      </c>
      <c r="I12" s="8">
        <v>2.5</v>
      </c>
      <c r="J12" s="8" t="s">
        <v>273</v>
      </c>
      <c r="K12" s="7" t="s">
        <v>274</v>
      </c>
      <c r="L12" s="6" t="s">
        <v>277</v>
      </c>
      <c r="M12" s="20" t="s">
        <v>71</v>
      </c>
      <c r="N12" s="20" t="s">
        <v>42</v>
      </c>
      <c r="O12" s="20" t="s">
        <v>42</v>
      </c>
      <c r="P12" s="20" t="s">
        <v>99</v>
      </c>
      <c r="Q12" s="20" t="s">
        <v>42</v>
      </c>
      <c r="R12" s="20" t="s">
        <v>42</v>
      </c>
      <c r="S12" s="20" t="s">
        <v>42</v>
      </c>
      <c r="T12" s="20">
        <f t="shared" si="0"/>
        <v>100</v>
      </c>
      <c r="U12" s="21" t="str">
        <f t="shared" si="1"/>
        <v>Baja 2 niveles de Probabilidad</v>
      </c>
      <c r="V12" s="8" t="s">
        <v>44</v>
      </c>
      <c r="W12" s="8" t="s">
        <v>45</v>
      </c>
      <c r="X12" s="8">
        <f t="shared" si="2"/>
        <v>5</v>
      </c>
      <c r="Y12" s="8" t="str">
        <f t="shared" si="3"/>
        <v>Zona de riesgo baja</v>
      </c>
      <c r="Z12" s="7" t="str">
        <f t="shared" si="4"/>
        <v>Aceptar</v>
      </c>
      <c r="AA12" s="6" t="s">
        <v>163</v>
      </c>
      <c r="AB12" s="22" t="s">
        <v>396</v>
      </c>
      <c r="AC12" s="11">
        <v>45293</v>
      </c>
      <c r="AD12" s="16"/>
      <c r="AE12" s="17"/>
      <c r="AF12" s="18"/>
      <c r="AG12" s="16"/>
    </row>
    <row r="13" spans="1:33" ht="71.25" x14ac:dyDescent="0.25">
      <c r="A13" s="6" t="s">
        <v>151</v>
      </c>
      <c r="B13" s="33" t="s">
        <v>172</v>
      </c>
      <c r="C13" s="6" t="s">
        <v>175</v>
      </c>
      <c r="D13" s="26" t="s">
        <v>303</v>
      </c>
      <c r="E13" s="6" t="s">
        <v>160</v>
      </c>
      <c r="F13" s="6" t="s">
        <v>161</v>
      </c>
      <c r="G13" s="8" t="s">
        <v>52</v>
      </c>
      <c r="H13" s="8" t="s">
        <v>45</v>
      </c>
      <c r="I13" s="8">
        <v>15</v>
      </c>
      <c r="J13" s="8" t="s">
        <v>259</v>
      </c>
      <c r="K13" s="7" t="s">
        <v>260</v>
      </c>
      <c r="L13" s="6" t="s">
        <v>176</v>
      </c>
      <c r="M13" s="20" t="s">
        <v>41</v>
      </c>
      <c r="N13" s="20" t="s">
        <v>42</v>
      </c>
      <c r="O13" s="20" t="s">
        <v>42</v>
      </c>
      <c r="P13" s="20" t="s">
        <v>43</v>
      </c>
      <c r="Q13" s="20" t="s">
        <v>42</v>
      </c>
      <c r="R13" s="20" t="s">
        <v>42</v>
      </c>
      <c r="S13" s="20" t="s">
        <v>42</v>
      </c>
      <c r="T13" s="20">
        <f t="shared" si="0"/>
        <v>90</v>
      </c>
      <c r="U13" s="21" t="str">
        <f t="shared" si="1"/>
        <v>Baja 2 niveles de Probabilidad e impacto</v>
      </c>
      <c r="V13" s="8" t="s">
        <v>44</v>
      </c>
      <c r="W13" s="8" t="s">
        <v>45</v>
      </c>
      <c r="X13" s="8">
        <f t="shared" si="2"/>
        <v>5</v>
      </c>
      <c r="Y13" s="8" t="str">
        <f t="shared" si="3"/>
        <v>Zona de riesgo baja</v>
      </c>
      <c r="Z13" s="7" t="str">
        <f t="shared" si="4"/>
        <v>Aceptar</v>
      </c>
      <c r="AA13" s="6" t="s">
        <v>163</v>
      </c>
      <c r="AB13" s="22" t="s">
        <v>396</v>
      </c>
      <c r="AC13" s="11">
        <v>45293</v>
      </c>
      <c r="AD13" s="16"/>
      <c r="AE13" s="17"/>
      <c r="AF13" s="18"/>
      <c r="AG13" s="16"/>
    </row>
    <row r="14" spans="1:33" ht="71.25" x14ac:dyDescent="0.25">
      <c r="A14" s="6" t="s">
        <v>151</v>
      </c>
      <c r="B14" s="33" t="s">
        <v>177</v>
      </c>
      <c r="C14" s="6" t="s">
        <v>175</v>
      </c>
      <c r="D14" s="26" t="s">
        <v>286</v>
      </c>
      <c r="E14" s="6" t="s">
        <v>160</v>
      </c>
      <c r="F14" s="6" t="s">
        <v>161</v>
      </c>
      <c r="G14" s="8" t="s">
        <v>44</v>
      </c>
      <c r="H14" s="8" t="s">
        <v>45</v>
      </c>
      <c r="I14" s="8">
        <v>5</v>
      </c>
      <c r="J14" s="8" t="s">
        <v>271</v>
      </c>
      <c r="K14" s="7" t="s">
        <v>222</v>
      </c>
      <c r="L14" s="6" t="s">
        <v>178</v>
      </c>
      <c r="M14" s="20" t="s">
        <v>71</v>
      </c>
      <c r="N14" s="20" t="s">
        <v>42</v>
      </c>
      <c r="O14" s="20" t="s">
        <v>42</v>
      </c>
      <c r="P14" s="20" t="s">
        <v>43</v>
      </c>
      <c r="Q14" s="20" t="s">
        <v>42</v>
      </c>
      <c r="R14" s="20" t="s">
        <v>42</v>
      </c>
      <c r="S14" s="20" t="s">
        <v>42</v>
      </c>
      <c r="T14" s="20">
        <f t="shared" si="0"/>
        <v>90</v>
      </c>
      <c r="U14" s="21" t="str">
        <f t="shared" si="1"/>
        <v>Baja 2 niveles de Probabilidad</v>
      </c>
      <c r="V14" s="8" t="s">
        <v>44</v>
      </c>
      <c r="W14" s="8" t="s">
        <v>45</v>
      </c>
      <c r="X14" s="8">
        <f t="shared" si="2"/>
        <v>5</v>
      </c>
      <c r="Y14" s="8" t="str">
        <f t="shared" si="3"/>
        <v>Zona de riesgo baja</v>
      </c>
      <c r="Z14" s="7" t="str">
        <f t="shared" si="4"/>
        <v>Aceptar</v>
      </c>
      <c r="AA14" s="6" t="s">
        <v>163</v>
      </c>
      <c r="AB14" s="22" t="s">
        <v>396</v>
      </c>
      <c r="AC14" s="11">
        <v>45293</v>
      </c>
      <c r="AD14" s="16"/>
      <c r="AE14" s="17"/>
      <c r="AF14" s="18"/>
      <c r="AG14" s="16"/>
    </row>
    <row r="15" spans="1:33" ht="57" x14ac:dyDescent="0.25">
      <c r="A15" s="6" t="s">
        <v>47</v>
      </c>
      <c r="B15" s="33" t="s">
        <v>247</v>
      </c>
      <c r="C15" s="6" t="s">
        <v>397</v>
      </c>
      <c r="D15" s="26" t="s">
        <v>378</v>
      </c>
      <c r="E15" s="6" t="s">
        <v>379</v>
      </c>
      <c r="F15" s="6" t="s">
        <v>376</v>
      </c>
      <c r="G15" s="8" t="s">
        <v>76</v>
      </c>
      <c r="H15" s="8" t="s">
        <v>45</v>
      </c>
      <c r="I15" s="8">
        <f>(IF(H15="Moderado",5,IF(H15="Mayor",10,IF(H15="Catastrófico",20,0))))*(IF(G15="Rara vez",1,IF(G15="Improbable",2,IF(G15="Posible",3,IF(G15="Probable",4,IF(G15="Casi seguro",5,0))))))</f>
        <v>20</v>
      </c>
      <c r="J15" s="8" t="str">
        <f>IF(AND(I15&lt;11,I15&gt;4),"Zona de riesgo baja",IF(AND(I15&gt;11,I15&lt;21),"Zona de riesgo moderada",IF(AND(I15&gt;21,I15&lt;=40),"Zona de riesgo alta",IF(I15&gt;40,"Zona de riesgo extrema",0))))</f>
        <v>Zona de riesgo moderada</v>
      </c>
      <c r="K15" s="7" t="str">
        <f>IF(J15="Zona de riesgo baja","Aceptar",IF(J15="Zona de riesgo moderada","Prevenir
Retener
Proteger",IF(J15="Zona de riesgo alta","Prevenir
Proteger
Transferir",IF(J15="Zona de riesgo extrema","Prevenir
Proteger
Transferir
Eliminar",0))))</f>
        <v>Prevenir
Retener
Proteger</v>
      </c>
      <c r="L15" s="6" t="s">
        <v>381</v>
      </c>
      <c r="M15" s="20" t="s">
        <v>41</v>
      </c>
      <c r="N15" s="20" t="s">
        <v>42</v>
      </c>
      <c r="O15" s="20" t="s">
        <v>42</v>
      </c>
      <c r="P15" s="20" t="s">
        <v>43</v>
      </c>
      <c r="Q15" s="20" t="s">
        <v>42</v>
      </c>
      <c r="R15" s="20" t="s">
        <v>42</v>
      </c>
      <c r="S15" s="20" t="s">
        <v>115</v>
      </c>
      <c r="T15" s="20">
        <f t="shared" si="0"/>
        <v>60</v>
      </c>
      <c r="U15" s="21" t="str">
        <f t="shared" si="1"/>
        <v>Baja 1 nivel de Probabilidad e impacto</v>
      </c>
      <c r="V15" s="8" t="s">
        <v>38</v>
      </c>
      <c r="W15" s="8" t="s">
        <v>45</v>
      </c>
      <c r="X15" s="8">
        <f t="shared" si="2"/>
        <v>10</v>
      </c>
      <c r="Y15" s="8" t="str">
        <f t="shared" si="3"/>
        <v>Zona de riesgo baja</v>
      </c>
      <c r="Z15" s="7" t="str">
        <f t="shared" si="4"/>
        <v>Aceptar</v>
      </c>
      <c r="AA15" s="6" t="s">
        <v>384</v>
      </c>
      <c r="AB15" s="22" t="s">
        <v>371</v>
      </c>
      <c r="AC15" s="11">
        <v>45293</v>
      </c>
      <c r="AD15" s="16"/>
      <c r="AE15" s="17"/>
      <c r="AF15" s="18"/>
      <c r="AG15" s="16"/>
    </row>
    <row r="16" spans="1:33" ht="185.25" x14ac:dyDescent="0.25">
      <c r="A16" s="6" t="s">
        <v>47</v>
      </c>
      <c r="B16" s="33" t="s">
        <v>247</v>
      </c>
      <c r="C16" s="6" t="s">
        <v>397</v>
      </c>
      <c r="D16" s="26" t="s">
        <v>349</v>
      </c>
      <c r="E16" s="6" t="s">
        <v>350</v>
      </c>
      <c r="F16" s="6" t="s">
        <v>351</v>
      </c>
      <c r="G16" s="8" t="s">
        <v>52</v>
      </c>
      <c r="H16" s="8" t="s">
        <v>69</v>
      </c>
      <c r="I16" s="8">
        <f>(IF(H16="Moderado",5,IF(H16="Mayor",10,IF(H16="Catastrófico",20,0))))*(IF(G16="Rara vez",1,IF(G16="Improbable",2,IF(G16="Posible",3,IF(G16="Probable",4,IF(G16="Casi seguro",5,0))))))</f>
        <v>30</v>
      </c>
      <c r="J16" s="8" t="str">
        <f>IF(AND(I16&lt;11,I16&gt;4),"Zona de riesgo baja",IF(AND(I16&gt;11,I16&lt;21),"Zona de riesgo moderada",IF(AND(I16&gt;21,I16&lt;=40),"Zona de riesgo alta",IF(I16&gt;40,"Zona de riesgo extrema",0))))</f>
        <v>Zona de riesgo alta</v>
      </c>
      <c r="K16" s="7" t="str">
        <f>IF(J16="Zona de riesgo baja","Aceptar",IF(J16="Zona de riesgo moderada","Prevenir
Retener
Proteger",IF(J16="Zona de riesgo alta","Prevenir
Proteger
Transferir",IF(J16="Zona de riesgo extrema","Prevenir
Proteger
Transferir
Eliminar",0))))</f>
        <v>Prevenir
Proteger
Transferir</v>
      </c>
      <c r="L16" s="6" t="s">
        <v>352</v>
      </c>
      <c r="M16" s="20" t="s">
        <v>71</v>
      </c>
      <c r="N16" s="20" t="s">
        <v>42</v>
      </c>
      <c r="O16" s="20" t="s">
        <v>42</v>
      </c>
      <c r="P16" s="20" t="s">
        <v>43</v>
      </c>
      <c r="Q16" s="20" t="s">
        <v>42</v>
      </c>
      <c r="R16" s="20" t="s">
        <v>42</v>
      </c>
      <c r="S16" s="20" t="s">
        <v>42</v>
      </c>
      <c r="T16" s="20">
        <f t="shared" si="0"/>
        <v>90</v>
      </c>
      <c r="U16" s="21" t="str">
        <f t="shared" si="1"/>
        <v>Baja 2 niveles de Probabilidad</v>
      </c>
      <c r="V16" s="8" t="s">
        <v>44</v>
      </c>
      <c r="W16" s="8" t="s">
        <v>69</v>
      </c>
      <c r="X16" s="8">
        <f t="shared" si="2"/>
        <v>10</v>
      </c>
      <c r="Y16" s="8" t="str">
        <f t="shared" si="3"/>
        <v>Zona de riesgo baja</v>
      </c>
      <c r="Z16" s="7" t="str">
        <f t="shared" si="4"/>
        <v>Aceptar</v>
      </c>
      <c r="AA16" s="6" t="s">
        <v>353</v>
      </c>
      <c r="AB16" s="22" t="s">
        <v>354</v>
      </c>
      <c r="AC16" s="11">
        <v>45293</v>
      </c>
      <c r="AD16" s="16"/>
      <c r="AE16" s="17"/>
      <c r="AF16" s="18"/>
      <c r="AG16" s="16"/>
    </row>
    <row r="17" spans="1:33" ht="285" x14ac:dyDescent="0.25">
      <c r="A17" s="6" t="s">
        <v>213</v>
      </c>
      <c r="B17" s="33" t="s">
        <v>213</v>
      </c>
      <c r="C17" s="6" t="s">
        <v>175</v>
      </c>
      <c r="D17" s="26" t="s">
        <v>214</v>
      </c>
      <c r="E17" s="6" t="s">
        <v>215</v>
      </c>
      <c r="F17" s="6" t="s">
        <v>255</v>
      </c>
      <c r="G17" s="8" t="s">
        <v>52</v>
      </c>
      <c r="H17" s="8" t="s">
        <v>69</v>
      </c>
      <c r="I17" s="8">
        <v>30</v>
      </c>
      <c r="J17" s="8" t="s">
        <v>268</v>
      </c>
      <c r="K17" s="7" t="s">
        <v>269</v>
      </c>
      <c r="L17" s="6" t="s">
        <v>216</v>
      </c>
      <c r="M17" s="20" t="s">
        <v>41</v>
      </c>
      <c r="N17" s="20" t="s">
        <v>42</v>
      </c>
      <c r="O17" s="20" t="s">
        <v>42</v>
      </c>
      <c r="P17" s="20" t="s">
        <v>43</v>
      </c>
      <c r="Q17" s="20" t="s">
        <v>42</v>
      </c>
      <c r="R17" s="20" t="s">
        <v>42</v>
      </c>
      <c r="S17" s="20" t="s">
        <v>42</v>
      </c>
      <c r="T17" s="20">
        <f t="shared" si="0"/>
        <v>90</v>
      </c>
      <c r="U17" s="21" t="str">
        <f t="shared" si="1"/>
        <v>Baja 2 niveles de Probabilidad e impacto</v>
      </c>
      <c r="V17" s="8" t="s">
        <v>44</v>
      </c>
      <c r="W17" s="8" t="s">
        <v>45</v>
      </c>
      <c r="X17" s="8">
        <f t="shared" si="2"/>
        <v>5</v>
      </c>
      <c r="Y17" s="8" t="str">
        <f t="shared" si="3"/>
        <v>Zona de riesgo baja</v>
      </c>
      <c r="Z17" s="7" t="str">
        <f t="shared" si="4"/>
        <v>Aceptar</v>
      </c>
      <c r="AA17" s="6" t="s">
        <v>217</v>
      </c>
      <c r="AB17" s="22" t="s">
        <v>394</v>
      </c>
      <c r="AC17" s="11">
        <v>45293</v>
      </c>
      <c r="AD17" s="16"/>
      <c r="AE17" s="17"/>
      <c r="AF17" s="18"/>
      <c r="AG17" s="16"/>
    </row>
    <row r="18" spans="1:33" ht="85.5" x14ac:dyDescent="0.25">
      <c r="A18" s="6" t="s">
        <v>213</v>
      </c>
      <c r="B18" s="33" t="s">
        <v>213</v>
      </c>
      <c r="C18" s="6" t="s">
        <v>397</v>
      </c>
      <c r="D18" s="26" t="s">
        <v>375</v>
      </c>
      <c r="E18" s="6" t="s">
        <v>385</v>
      </c>
      <c r="F18" s="6" t="s">
        <v>376</v>
      </c>
      <c r="G18" s="8" t="s">
        <v>76</v>
      </c>
      <c r="H18" s="8" t="s">
        <v>45</v>
      </c>
      <c r="I18" s="8">
        <f>(IF(H18="Moderado",5,IF(H18="Mayor",10,IF(H18="Catastrófico",20,0))))*(IF(G18="Rara vez",1,IF(G18="Improbable",2,IF(G18="Posible",3,IF(G18="Probable",4,IF(G18="Casi seguro",5,0))))))</f>
        <v>20</v>
      </c>
      <c r="J18" s="8" t="str">
        <f>IF(AND(I18&lt;11,I18&gt;4),"Zona de riesgo baja",IF(AND(I18&gt;11,I18&lt;21),"Zona de riesgo moderada",IF(AND(I18&gt;21,I18&lt;=40),"Zona de riesgo alta",IF(I18&gt;40,"Zona de riesgo extrema",0))))</f>
        <v>Zona de riesgo moderada</v>
      </c>
      <c r="K18" s="7" t="str">
        <f>IF(J18="Zona de riesgo baja","Aceptar",IF(J18="Zona de riesgo moderada","Prevenir
Retener
Proteger",IF(J18="Zona de riesgo alta","Prevenir
Proteger
Transferir",IF(J18="Zona de riesgo extrema","Prevenir
Proteger
Transferir
Eliminar",0))))</f>
        <v>Prevenir
Retener
Proteger</v>
      </c>
      <c r="L18" s="6" t="s">
        <v>377</v>
      </c>
      <c r="M18" s="20" t="s">
        <v>71</v>
      </c>
      <c r="N18" s="20" t="s">
        <v>42</v>
      </c>
      <c r="O18" s="20" t="s">
        <v>42</v>
      </c>
      <c r="P18" s="20" t="s">
        <v>43</v>
      </c>
      <c r="Q18" s="20" t="s">
        <v>42</v>
      </c>
      <c r="R18" s="20" t="s">
        <v>42</v>
      </c>
      <c r="S18" s="20" t="s">
        <v>115</v>
      </c>
      <c r="T18" s="20">
        <f t="shared" si="0"/>
        <v>60</v>
      </c>
      <c r="U18" s="21" t="str">
        <f t="shared" si="1"/>
        <v>Baja 1 nivel de Probabilidad</v>
      </c>
      <c r="V18" s="8" t="s">
        <v>52</v>
      </c>
      <c r="W18" s="8" t="s">
        <v>45</v>
      </c>
      <c r="X18" s="8">
        <f t="shared" si="2"/>
        <v>15</v>
      </c>
      <c r="Y18" s="8" t="str">
        <f t="shared" si="3"/>
        <v>Zona de riesgo moderada</v>
      </c>
      <c r="Z18" s="7" t="str">
        <f t="shared" si="4"/>
        <v>Prevenir
Retener
Proteger</v>
      </c>
      <c r="AA18" s="6" t="s">
        <v>386</v>
      </c>
      <c r="AB18" s="22" t="s">
        <v>371</v>
      </c>
      <c r="AC18" s="11">
        <v>45293</v>
      </c>
      <c r="AD18" s="16"/>
      <c r="AE18" s="17"/>
      <c r="AF18" s="18"/>
      <c r="AG18" s="16"/>
    </row>
    <row r="19" spans="1:33" ht="281.25" customHeight="1" x14ac:dyDescent="0.25">
      <c r="A19" s="6" t="s">
        <v>189</v>
      </c>
      <c r="B19" s="33" t="s">
        <v>246</v>
      </c>
      <c r="C19" s="6" t="s">
        <v>397</v>
      </c>
      <c r="D19" s="26" t="s">
        <v>373</v>
      </c>
      <c r="E19" s="6" t="s">
        <v>372</v>
      </c>
      <c r="F19" s="6" t="s">
        <v>374</v>
      </c>
      <c r="G19" s="8" t="s">
        <v>52</v>
      </c>
      <c r="H19" s="8" t="s">
        <v>69</v>
      </c>
      <c r="I19" s="8">
        <f>(IF(H19="Moderado",5,IF(H19="Mayor",10,IF(H19="Catastrófico",20,0))))*(IF(G19="Rara vez",1,IF(G19="Improbable",2,IF(G19="Posible",3,IF(G19="Probable",4,IF(G19="Casi seguro",5,0))))))</f>
        <v>30</v>
      </c>
      <c r="J19" s="8" t="str">
        <f>IF(AND(I19&lt;11,I19&gt;4),"Zona de riesgo baja",IF(AND(I19&gt;11,I19&lt;21),"Zona de riesgo moderada",IF(AND(I19&gt;21,I19&lt;=40),"Zona de riesgo alta",IF(I19&gt;40,"Zona de riesgo extrema",0))))</f>
        <v>Zona de riesgo alta</v>
      </c>
      <c r="K19" s="7" t="str">
        <f>IF(J19="Zona de riesgo baja","Aceptar",IF(J19="Zona de riesgo moderada","Prevenir
Retener
Proteger",IF(J19="Zona de riesgo alta","Prevenir
Proteger
Transferir",IF(J19="Zona de riesgo extrema","Prevenir
Proteger
Transferir
Eliminar",0))))</f>
        <v>Prevenir
Proteger
Transferir</v>
      </c>
      <c r="L19" s="6" t="s">
        <v>380</v>
      </c>
      <c r="M19" s="20" t="s">
        <v>41</v>
      </c>
      <c r="N19" s="20" t="s">
        <v>42</v>
      </c>
      <c r="O19" s="20" t="s">
        <v>42</v>
      </c>
      <c r="P19" s="20" t="s">
        <v>43</v>
      </c>
      <c r="Q19" s="20" t="s">
        <v>42</v>
      </c>
      <c r="R19" s="20" t="s">
        <v>42</v>
      </c>
      <c r="S19" s="20" t="s">
        <v>115</v>
      </c>
      <c r="T19" s="20">
        <f t="shared" si="0"/>
        <v>60</v>
      </c>
      <c r="U19" s="21" t="str">
        <f t="shared" si="1"/>
        <v>Baja 1 nivel de Probabilidad e impacto</v>
      </c>
      <c r="V19" s="8" t="s">
        <v>38</v>
      </c>
      <c r="W19" s="8" t="s">
        <v>45</v>
      </c>
      <c r="X19" s="8">
        <f t="shared" si="2"/>
        <v>10</v>
      </c>
      <c r="Y19" s="8" t="str">
        <f t="shared" si="3"/>
        <v>Zona de riesgo baja</v>
      </c>
      <c r="Z19" s="7" t="str">
        <f t="shared" si="4"/>
        <v>Aceptar</v>
      </c>
      <c r="AA19" s="6" t="s">
        <v>382</v>
      </c>
      <c r="AB19" s="22" t="s">
        <v>383</v>
      </c>
      <c r="AC19" s="11">
        <v>45293</v>
      </c>
      <c r="AD19" s="16"/>
      <c r="AE19" s="17"/>
      <c r="AF19" s="18"/>
      <c r="AG19" s="16"/>
    </row>
    <row r="20" spans="1:33" ht="156.75" x14ac:dyDescent="0.25">
      <c r="A20" s="6" t="s">
        <v>189</v>
      </c>
      <c r="B20" s="33" t="s">
        <v>246</v>
      </c>
      <c r="C20" s="6" t="s">
        <v>397</v>
      </c>
      <c r="D20" s="26" t="s">
        <v>355</v>
      </c>
      <c r="E20" s="6" t="s">
        <v>356</v>
      </c>
      <c r="F20" s="6" t="s">
        <v>357</v>
      </c>
      <c r="G20" s="8" t="s">
        <v>52</v>
      </c>
      <c r="H20" s="8" t="s">
        <v>69</v>
      </c>
      <c r="I20" s="8">
        <f>(IF(H20="Moderado",5,IF(H20="Mayor",10,IF(H20="Catastrófico",20,0))))*(IF(G20="Rara vez",1,IF(G20="Improbable",2,IF(G20="Posible",3,IF(G20="Probable",4,IF(G20="Casi seguro",5,0))))))</f>
        <v>30</v>
      </c>
      <c r="J20" s="8" t="str">
        <f>IF(AND(I20&lt;11,I20&gt;4),"Zona de riesgo baja",IF(AND(I20&gt;11,I20&lt;21),"Zona de riesgo moderada",IF(AND(I20&gt;21,I20&lt;=40),"Zona de riesgo alta",IF(I20&gt;40,"Zona de riesgo extrema",0))))</f>
        <v>Zona de riesgo alta</v>
      </c>
      <c r="K20" s="7" t="str">
        <f>IF(J20="Zona de riesgo baja","Aceptar",IF(J20="Zona de riesgo moderada","Prevenir
Retener
Proteger",IF(J20="Zona de riesgo alta","Prevenir
Proteger
Transferir",IF(J20="Zona de riesgo extrema","Prevenir
Proteger
Transferir
Eliminar",0))))</f>
        <v>Prevenir
Proteger
Transferir</v>
      </c>
      <c r="L20" s="6" t="s">
        <v>358</v>
      </c>
      <c r="M20" s="20" t="s">
        <v>71</v>
      </c>
      <c r="N20" s="20" t="s">
        <v>42</v>
      </c>
      <c r="O20" s="20" t="s">
        <v>42</v>
      </c>
      <c r="P20" s="20" t="s">
        <v>43</v>
      </c>
      <c r="Q20" s="20" t="s">
        <v>42</v>
      </c>
      <c r="R20" s="20" t="s">
        <v>42</v>
      </c>
      <c r="S20" s="20" t="s">
        <v>42</v>
      </c>
      <c r="T20" s="20">
        <f t="shared" si="0"/>
        <v>90</v>
      </c>
      <c r="U20" s="21" t="str">
        <f t="shared" si="1"/>
        <v>Baja 2 niveles de Probabilidad</v>
      </c>
      <c r="V20" s="8" t="s">
        <v>44</v>
      </c>
      <c r="W20" s="8" t="s">
        <v>69</v>
      </c>
      <c r="X20" s="8">
        <f t="shared" si="2"/>
        <v>10</v>
      </c>
      <c r="Y20" s="8" t="str">
        <f t="shared" si="3"/>
        <v>Zona de riesgo baja</v>
      </c>
      <c r="Z20" s="7" t="str">
        <f t="shared" si="4"/>
        <v>Aceptar</v>
      </c>
      <c r="AA20" s="6" t="s">
        <v>359</v>
      </c>
      <c r="AB20" s="22" t="s">
        <v>360</v>
      </c>
      <c r="AC20" s="11">
        <v>45293</v>
      </c>
      <c r="AD20" s="16"/>
      <c r="AE20" s="17"/>
      <c r="AF20" s="18"/>
      <c r="AG20" s="16"/>
    </row>
    <row r="21" spans="1:33" x14ac:dyDescent="0.25">
      <c r="A21" s="28"/>
      <c r="B21" s="34"/>
      <c r="C21" s="34"/>
      <c r="D21" s="29"/>
      <c r="E21" s="28"/>
      <c r="F21" s="28"/>
      <c r="G21" s="8"/>
      <c r="H21" s="8"/>
      <c r="I21" s="8"/>
      <c r="J21" s="8"/>
      <c r="K21" s="7"/>
      <c r="L21" s="6"/>
      <c r="M21" s="20"/>
      <c r="N21" s="20"/>
      <c r="O21" s="20"/>
      <c r="P21" s="20"/>
      <c r="Q21" s="20"/>
      <c r="R21" s="20"/>
      <c r="S21" s="20"/>
      <c r="T21" s="20"/>
      <c r="U21" s="21"/>
      <c r="V21" s="8"/>
      <c r="W21" s="8"/>
      <c r="X21" s="8"/>
      <c r="Y21" s="8"/>
      <c r="Z21" s="7"/>
      <c r="AA21" s="6"/>
      <c r="AB21" s="22"/>
      <c r="AC21" s="23"/>
      <c r="AD21" s="22"/>
      <c r="AE21" s="22"/>
      <c r="AF21" s="24"/>
      <c r="AG21" s="25"/>
    </row>
    <row r="22" spans="1:33" hidden="1" x14ac:dyDescent="0.25">
      <c r="E22" s="27"/>
    </row>
  </sheetData>
  <sheetProtection formatCells="0" formatColumns="0" formatRows="0" insertColumns="0" insertRows="0" insertHyperlinks="0" deleteColumns="0" deleteRows="0" sort="0" autoFilter="0" pivotTables="0"/>
  <mergeCells count="6">
    <mergeCell ref="AE1:AG1"/>
    <mergeCell ref="A1:F1"/>
    <mergeCell ref="G1:K1"/>
    <mergeCell ref="L1:U1"/>
    <mergeCell ref="V1:Z1"/>
    <mergeCell ref="AA1:AD1"/>
  </mergeCells>
  <conditionalFormatting sqref="J3:J6 Y3:Y6 J21 Y9:Y21">
    <cfRule type="containsText" dxfId="15" priority="17" operator="containsText" text="Zona de riesgo extrema">
      <formula>NOT(ISERROR(SEARCH("Zona de riesgo extrema",J3)))</formula>
    </cfRule>
    <cfRule type="containsText" dxfId="14" priority="18" operator="containsText" text="Zona de riesgo alta">
      <formula>NOT(ISERROR(SEARCH("Zona de riesgo alta",J3)))</formula>
    </cfRule>
    <cfRule type="containsText" dxfId="13" priority="19" operator="containsText" text="Zona de riesgo moderada">
      <formula>NOT(ISERROR(SEARCH("Zona de riesgo moderada",J3)))</formula>
    </cfRule>
    <cfRule type="cellIs" dxfId="12" priority="20" operator="equal">
      <formula>"Zona de riesgo baja"</formula>
    </cfRule>
  </conditionalFormatting>
  <conditionalFormatting sqref="J7:J19 Y3:Y20">
    <cfRule type="containsText" dxfId="11" priority="13" operator="containsText" text="Zona de riesgo extrema">
      <formula>NOT(ISERROR(SEARCH("Zona de riesgo extrema",J3)))</formula>
    </cfRule>
    <cfRule type="containsText" dxfId="10" priority="14" operator="containsText" text="Zona de riesgo alta">
      <formula>NOT(ISERROR(SEARCH("Zona de riesgo alta",J3)))</formula>
    </cfRule>
    <cfRule type="containsText" dxfId="9" priority="15" operator="containsText" text="Zona de riesgo moderada">
      <formula>NOT(ISERROR(SEARCH("Zona de riesgo moderada",J3)))</formula>
    </cfRule>
    <cfRule type="cellIs" dxfId="8" priority="16" operator="equal">
      <formula>"Zona de riesgo baja"</formula>
    </cfRule>
  </conditionalFormatting>
  <conditionalFormatting sqref="J20">
    <cfRule type="containsText" dxfId="7" priority="9" operator="containsText" text="Zona de riesgo extrema">
      <formula>NOT(ISERROR(SEARCH("Zona de riesgo extrema",J20)))</formula>
    </cfRule>
    <cfRule type="containsText" dxfId="6" priority="10" operator="containsText" text="Zona de riesgo alta">
      <formula>NOT(ISERROR(SEARCH("Zona de riesgo alta",J20)))</formula>
    </cfRule>
    <cfRule type="containsText" dxfId="5" priority="11" operator="containsText" text="Zona de riesgo moderada">
      <formula>NOT(ISERROR(SEARCH("Zona de riesgo moderada",J20)))</formula>
    </cfRule>
    <cfRule type="cellIs" dxfId="4" priority="12" operator="equal">
      <formula>"Zona de riesgo baja"</formula>
    </cfRule>
  </conditionalFormatting>
  <conditionalFormatting sqref="Y8">
    <cfRule type="containsText" dxfId="3" priority="5" operator="containsText" text="Zona de riesgo extrema">
      <formula>NOT(ISERROR(SEARCH("Zona de riesgo extrema",Y8)))</formula>
    </cfRule>
    <cfRule type="containsText" dxfId="2" priority="6" operator="containsText" text="Zona de riesgo alta">
      <formula>NOT(ISERROR(SEARCH("Zona de riesgo alta",Y8)))</formula>
    </cfRule>
    <cfRule type="containsText" dxfId="1" priority="7" operator="containsText" text="Zona de riesgo moderada">
      <formula>NOT(ISERROR(SEARCH("Zona de riesgo moderada",Y8)))</formula>
    </cfRule>
    <cfRule type="cellIs" dxfId="0" priority="8" operator="equal">
      <formula>"Zona de riesgo baja"</formula>
    </cfRule>
  </conditionalFormatting>
  <dataValidations count="5">
    <dataValidation type="list" allowBlank="1" showInputMessage="1" showErrorMessage="1" sqref="M3:M21">
      <formula1>"Probabilidad,Impacto,Probabilidad e impacto"</formula1>
    </dataValidation>
    <dataValidation type="list" allowBlank="1" showInputMessage="1" showErrorMessage="1" sqref="N3:O21 Q3:S21">
      <formula1>"SI,NO"</formula1>
    </dataValidation>
    <dataValidation type="list" allowBlank="1" showInputMessage="1" showErrorMessage="1" sqref="P3:P21">
      <formula1>"Automático,Manual"</formula1>
    </dataValidation>
    <dataValidation type="list" allowBlank="1" showInputMessage="1" showErrorMessage="1" sqref="G3:G21 V3:V21">
      <formula1>"Rara vez,Improbable,Posible,Probable,Casi seguro"</formula1>
    </dataValidation>
    <dataValidation type="list" allowBlank="1" showInputMessage="1" showErrorMessage="1" sqref="W3:W21 H3:H21">
      <formula1>"Moderado,Mayor,Catastrófico"</formula1>
    </dataValidation>
  </dataValidations>
  <pageMargins left="0.75" right="0.75" top="1" bottom="1" header="0.5" footer="0.5"/>
  <pageSetup orientation="portrait"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Riesgos de proceso</vt:lpstr>
      <vt:lpstr>Riesgos de Corrupción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Rico</dc:creator>
  <cp:lastModifiedBy>Juan Morales</cp:lastModifiedBy>
  <dcterms:created xsi:type="dcterms:W3CDTF">2024-02-07T15:38:37Z</dcterms:created>
  <dcterms:modified xsi:type="dcterms:W3CDTF">2025-02-05T14:25:13Z</dcterms:modified>
</cp:coreProperties>
</file>