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LPHA\calidad\Procesos Telemedellín\1. Direccionamiento Estratégico\7. Riesgos\2023\"/>
    </mc:Choice>
  </mc:AlternateContent>
  <xr:revisionPtr revIDLastSave="0" documentId="13_ncr:1_{CC29A5C3-AD5D-42B6-B14F-692E15266A00}" xr6:coauthVersionLast="47" xr6:coauthVersionMax="47" xr10:uidLastSave="{00000000-0000-0000-0000-000000000000}"/>
  <bookViews>
    <workbookView xWindow="-120" yWindow="-120" windowWidth="29040" windowHeight="15720" xr2:uid="{00000000-000D-0000-FFFF-FFFF00000000}"/>
  </bookViews>
  <sheets>
    <sheet name="Direccionamiento estratégico" sheetId="5" r:id="rId1"/>
    <sheet name="Contenidos" sheetId="8" r:id="rId2"/>
    <sheet name="Agencia Tm" sheetId="4" r:id="rId3"/>
    <sheet name="Relaciones Corporativas" sheetId="10" r:id="rId4"/>
    <sheet name="Producción" sheetId="3" r:id="rId5"/>
    <sheet name="Tecnologia" sheetId="9" r:id="rId6"/>
    <sheet name="Administrativa" sheetId="2" r:id="rId7"/>
    <sheet name="Jurídica" sheetId="6" r:id="rId8"/>
    <sheet name="G. Humana" sheetId="7" r:id="rId9"/>
  </sheets>
  <definedNames>
    <definedName name="_xlnm._FilterDatabase" localSheetId="6" hidden="1">Administrativa!$A$3:$AI$21</definedName>
    <definedName name="_xlnm._FilterDatabase" localSheetId="2" hidden="1">'Agencia Tm'!$A$3:$AH$7</definedName>
    <definedName name="_xlnm._FilterDatabase" localSheetId="1" hidden="1">Contenidos!$A$3:$AH$6</definedName>
    <definedName name="_xlnm._FilterDatabase" localSheetId="0" hidden="1">'Direccionamiento estratégico'!$A$2:$AJ$2</definedName>
    <definedName name="_xlnm._FilterDatabase" localSheetId="8" hidden="1">'G. Humana'!$A$3:$AI$6</definedName>
    <definedName name="_xlnm._FilterDatabase" localSheetId="7" hidden="1">Jurídica!$A$3:$AH$6</definedName>
    <definedName name="_xlnm._FilterDatabase" localSheetId="4" hidden="1">Producción!$A$3:$AI$7</definedName>
    <definedName name="_xlnm._FilterDatabase" localSheetId="3" hidden="1">'Relaciones Corporativas'!$A$3:$AH$5</definedName>
    <definedName name="_xlnm._FilterDatabase" localSheetId="5" hidden="1">Tecnologia!$G$3:$AD$3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9" l="1"/>
  <c r="Z6" i="10" l="1"/>
  <c r="AA6" i="10" s="1"/>
  <c r="AB6" i="10" s="1"/>
  <c r="V6" i="10"/>
  <c r="W6" i="10" s="1"/>
  <c r="K6" i="10"/>
  <c r="L6" i="10" s="1"/>
  <c r="M6" i="10" s="1"/>
  <c r="Z5" i="10"/>
  <c r="AA5" i="10" s="1"/>
  <c r="AB5" i="10" s="1"/>
  <c r="V5" i="10"/>
  <c r="W5" i="10" s="1"/>
  <c r="K5" i="10"/>
  <c r="L5" i="10" s="1"/>
  <c r="M5" i="10" s="1"/>
  <c r="Z4" i="10"/>
  <c r="AA4" i="10" s="1"/>
  <c r="AB4" i="10" s="1"/>
  <c r="V4" i="10"/>
  <c r="W4" i="10" s="1"/>
  <c r="K4" i="10"/>
  <c r="L4" i="10" s="1"/>
  <c r="M4" i="10" s="1"/>
  <c r="Z8" i="4"/>
  <c r="AA8" i="4" s="1"/>
  <c r="AB8" i="4" s="1"/>
  <c r="V8" i="4"/>
  <c r="W8" i="4" s="1"/>
  <c r="K8" i="4"/>
  <c r="L8" i="4" s="1"/>
  <c r="M8" i="4" s="1"/>
  <c r="Z8" i="6" l="1"/>
  <c r="AA8" i="6" s="1"/>
  <c r="AB8" i="6" s="1"/>
  <c r="V8" i="6"/>
  <c r="W8" i="6" s="1"/>
  <c r="K8" i="6"/>
  <c r="L8" i="6" s="1"/>
  <c r="M8" i="6" s="1"/>
  <c r="Z7" i="6"/>
  <c r="AA7" i="6" s="1"/>
  <c r="AB7" i="6" s="1"/>
  <c r="V7" i="6"/>
  <c r="W7" i="6" s="1"/>
  <c r="K7" i="6"/>
  <c r="L7" i="6" s="1"/>
  <c r="M7" i="6" s="1"/>
  <c r="V8" i="9" l="1"/>
  <c r="W8" i="9" s="1"/>
  <c r="V7" i="9"/>
  <c r="W7" i="9" s="1"/>
  <c r="V6" i="9"/>
  <c r="W6" i="9" s="1"/>
  <c r="V5" i="9"/>
  <c r="W5" i="9" s="1"/>
  <c r="V4" i="9"/>
  <c r="W4" i="9" s="1"/>
  <c r="Z8" i="9"/>
  <c r="AA8" i="9" s="1"/>
  <c r="L8" i="9"/>
  <c r="M8" i="9" s="1"/>
  <c r="Z7" i="9"/>
  <c r="AA7" i="9" s="1"/>
  <c r="L7" i="9"/>
  <c r="M7" i="9" s="1"/>
  <c r="Z6" i="9"/>
  <c r="AA6" i="9" s="1"/>
  <c r="L6" i="9"/>
  <c r="M6" i="9" s="1"/>
  <c r="Z5" i="9"/>
  <c r="AA5" i="9" s="1"/>
  <c r="L5" i="9"/>
  <c r="M5" i="9" s="1"/>
  <c r="Z4" i="9"/>
  <c r="AA4" i="9" s="1"/>
  <c r="L4" i="9"/>
  <c r="M4" i="9" s="1"/>
  <c r="Z6" i="8" l="1"/>
  <c r="AA6" i="8" s="1"/>
  <c r="AB6" i="8" s="1"/>
  <c r="V6" i="8"/>
  <c r="W6" i="8" s="1"/>
  <c r="K6" i="8"/>
  <c r="L6" i="8" s="1"/>
  <c r="M6" i="8" s="1"/>
  <c r="Z5" i="8"/>
  <c r="AA5" i="8" s="1"/>
  <c r="AB5" i="8" s="1"/>
  <c r="V5" i="8"/>
  <c r="W5" i="8" s="1"/>
  <c r="K5" i="8"/>
  <c r="L5" i="8" s="1"/>
  <c r="M5" i="8" s="1"/>
  <c r="Z4" i="8"/>
  <c r="AA4" i="8" s="1"/>
  <c r="AB4" i="8" s="1"/>
  <c r="V4" i="8"/>
  <c r="W4" i="8" s="1"/>
  <c r="K4" i="8"/>
  <c r="L4" i="8" s="1"/>
  <c r="M4" i="8" s="1"/>
  <c r="AA6" i="7" l="1"/>
  <c r="AB6" i="7" s="1"/>
  <c r="W6" i="7"/>
  <c r="L6" i="7"/>
  <c r="M6" i="7" s="1"/>
  <c r="N6" i="7" s="1"/>
  <c r="AA5" i="7"/>
  <c r="AB5" i="7" s="1"/>
  <c r="W5" i="7"/>
  <c r="L5" i="7"/>
  <c r="M5" i="7"/>
  <c r="N5" i="7" s="1"/>
  <c r="AA4" i="7"/>
  <c r="AB4" i="7" s="1"/>
  <c r="AC4" i="7" s="1"/>
  <c r="W4" i="7"/>
  <c r="L4" i="7"/>
  <c r="M4" i="7" s="1"/>
  <c r="N4" i="7" s="1"/>
  <c r="Z6" i="6"/>
  <c r="AA6" i="6"/>
  <c r="AB6" i="6" s="1"/>
  <c r="V6" i="6"/>
  <c r="W6" i="6" s="1"/>
  <c r="K6" i="6"/>
  <c r="L6" i="6" s="1"/>
  <c r="M6" i="6" s="1"/>
  <c r="Z5" i="6"/>
  <c r="AA5" i="6" s="1"/>
  <c r="AB5" i="6" s="1"/>
  <c r="V5" i="6"/>
  <c r="W5" i="6" s="1"/>
  <c r="K5" i="6"/>
  <c r="L5" i="6" s="1"/>
  <c r="M5" i="6" s="1"/>
  <c r="Z4" i="6"/>
  <c r="AA4" i="6" s="1"/>
  <c r="AB4" i="6" s="1"/>
  <c r="V4" i="6"/>
  <c r="W4" i="6"/>
  <c r="K4" i="6"/>
  <c r="L4" i="6" s="1"/>
  <c r="M4" i="6" s="1"/>
  <c r="AA3" i="5"/>
  <c r="AB3" i="5" s="1"/>
  <c r="AC3" i="5" s="1"/>
  <c r="W3" i="5"/>
  <c r="X3" i="5" s="1"/>
  <c r="L3" i="5"/>
  <c r="M3" i="5" s="1"/>
  <c r="N3" i="5" s="1"/>
  <c r="V5" i="4"/>
  <c r="W5" i="4" s="1"/>
  <c r="V6" i="4"/>
  <c r="W6" i="4" s="1"/>
  <c r="V7" i="4"/>
  <c r="W7" i="4" s="1"/>
  <c r="V4" i="4"/>
  <c r="W4" i="4" s="1"/>
  <c r="Z7" i="4"/>
  <c r="AA7" i="4" s="1"/>
  <c r="AB7" i="4" s="1"/>
  <c r="K7" i="4"/>
  <c r="L7" i="4" s="1"/>
  <c r="M7" i="4" s="1"/>
  <c r="Z6" i="4"/>
  <c r="AA6" i="4" s="1"/>
  <c r="AB6" i="4" s="1"/>
  <c r="K6" i="4"/>
  <c r="L6" i="4" s="1"/>
  <c r="M6" i="4" s="1"/>
  <c r="Z5" i="4"/>
  <c r="AA5" i="4" s="1"/>
  <c r="AB5" i="4" s="1"/>
  <c r="K5" i="4"/>
  <c r="L5" i="4" s="1"/>
  <c r="M5" i="4" s="1"/>
  <c r="Z4" i="4"/>
  <c r="AA4" i="4" s="1"/>
  <c r="AB4" i="4" s="1"/>
  <c r="K4" i="4"/>
  <c r="L4" i="4" s="1"/>
  <c r="M4" i="4" s="1"/>
  <c r="AA7" i="3"/>
  <c r="AB7" i="3" s="1"/>
  <c r="AC7" i="3" s="1"/>
  <c r="W7" i="3"/>
  <c r="X7" i="3" s="1"/>
  <c r="L7" i="3"/>
  <c r="M7" i="3" s="1"/>
  <c r="N7" i="3" s="1"/>
  <c r="AA6" i="3"/>
  <c r="AB6" i="3" s="1"/>
  <c r="AC6" i="3" s="1"/>
  <c r="W6" i="3"/>
  <c r="X6" i="3" s="1"/>
  <c r="L6" i="3"/>
  <c r="M6" i="3"/>
  <c r="N6" i="3" s="1"/>
  <c r="AA5" i="3"/>
  <c r="AB5" i="3"/>
  <c r="AC5" i="3"/>
  <c r="W5" i="3"/>
  <c r="X5" i="3" s="1"/>
  <c r="L5" i="3"/>
  <c r="M5" i="3" s="1"/>
  <c r="N5" i="3" s="1"/>
  <c r="AA4" i="3"/>
  <c r="AB4" i="3"/>
  <c r="AC4" i="3" s="1"/>
  <c r="W4" i="3"/>
  <c r="X4" i="3" s="1"/>
  <c r="L4" i="3"/>
  <c r="M4" i="3"/>
  <c r="N4" i="3"/>
  <c r="AB20" i="2"/>
  <c r="AC20" i="2" s="1"/>
  <c r="L20" i="2"/>
  <c r="M20" i="2" s="1"/>
  <c r="N20" i="2" s="1"/>
  <c r="AB19" i="2"/>
  <c r="AC19" i="2" s="1"/>
  <c r="L19" i="2"/>
  <c r="M19" i="2" s="1"/>
  <c r="N19" i="2" s="1"/>
  <c r="AA18" i="2"/>
  <c r="AB18" i="2" s="1"/>
  <c r="AC18" i="2" s="1"/>
  <c r="W18" i="2"/>
  <c r="L18" i="2"/>
  <c r="M18" i="2" s="1"/>
  <c r="N18" i="2" s="1"/>
  <c r="AA17" i="2"/>
  <c r="AB17" i="2" s="1"/>
  <c r="AC17" i="2" s="1"/>
  <c r="W17" i="2"/>
  <c r="L17" i="2"/>
  <c r="M17" i="2" s="1"/>
  <c r="N17" i="2" s="1"/>
  <c r="AA16" i="2"/>
  <c r="AB16" i="2" s="1"/>
  <c r="AC16" i="2" s="1"/>
  <c r="W16" i="2"/>
  <c r="L16" i="2"/>
  <c r="M16" i="2" s="1"/>
  <c r="N16" i="2" s="1"/>
  <c r="AA15" i="2"/>
  <c r="AB15" i="2" s="1"/>
  <c r="AC15" i="2" s="1"/>
  <c r="W15" i="2"/>
  <c r="L15" i="2"/>
  <c r="M15" i="2" s="1"/>
  <c r="N15" i="2" s="1"/>
  <c r="AA14" i="2"/>
  <c r="AB14" i="2" s="1"/>
  <c r="AC14" i="2" s="1"/>
  <c r="W14" i="2"/>
  <c r="L14" i="2"/>
  <c r="M14" i="2" s="1"/>
  <c r="N14" i="2" s="1"/>
  <c r="AA13" i="2"/>
  <c r="AB13" i="2" s="1"/>
  <c r="AC13" i="2" s="1"/>
  <c r="W13" i="2"/>
  <c r="L13" i="2"/>
  <c r="M13" i="2" s="1"/>
  <c r="N13" i="2" s="1"/>
  <c r="AA12" i="2"/>
  <c r="AB12" i="2" s="1"/>
  <c r="AC12" i="2" s="1"/>
  <c r="W12" i="2"/>
  <c r="L12" i="2"/>
  <c r="M12" i="2" s="1"/>
  <c r="N12" i="2" s="1"/>
  <c r="AA11" i="2"/>
  <c r="AB11" i="2" s="1"/>
  <c r="AC11" i="2" s="1"/>
  <c r="W11" i="2"/>
  <c r="L11" i="2"/>
  <c r="M11" i="2" s="1"/>
  <c r="N11" i="2" s="1"/>
  <c r="AA10" i="2"/>
  <c r="AB10" i="2" s="1"/>
  <c r="AC10" i="2" s="1"/>
  <c r="W10" i="2"/>
  <c r="L10" i="2"/>
  <c r="M10" i="2" s="1"/>
  <c r="N10" i="2" s="1"/>
  <c r="AA9" i="2"/>
  <c r="AB9" i="2" s="1"/>
  <c r="AC9" i="2" s="1"/>
  <c r="W9" i="2"/>
  <c r="L9" i="2"/>
  <c r="M9" i="2" s="1"/>
  <c r="N9" i="2" s="1"/>
  <c r="AA8" i="2"/>
  <c r="AB8" i="2" s="1"/>
  <c r="AC8" i="2" s="1"/>
  <c r="W8" i="2"/>
  <c r="L8" i="2"/>
  <c r="M8" i="2" s="1"/>
  <c r="N8" i="2" s="1"/>
  <c r="AA7" i="2"/>
  <c r="AB7" i="2" s="1"/>
  <c r="AC7" i="2" s="1"/>
  <c r="W7" i="2"/>
  <c r="L7" i="2"/>
  <c r="M7" i="2" s="1"/>
  <c r="N7" i="2" s="1"/>
  <c r="AA6" i="2"/>
  <c r="AB6" i="2" s="1"/>
  <c r="AC6" i="2" s="1"/>
  <c r="W6" i="2"/>
  <c r="L6" i="2"/>
  <c r="M6" i="2" s="1"/>
  <c r="N6" i="2" s="1"/>
  <c r="AA5" i="2"/>
  <c r="AB5" i="2" s="1"/>
  <c r="AC5" i="2" s="1"/>
  <c r="W5" i="2"/>
  <c r="L5" i="2"/>
  <c r="M5" i="2" s="1"/>
  <c r="N5" i="2" s="1"/>
  <c r="AA4" i="2"/>
  <c r="AB4" i="2" s="1"/>
  <c r="AC4" i="2" s="1"/>
  <c r="W4" i="2"/>
  <c r="X4" i="2" s="1"/>
  <c r="L4" i="2"/>
  <c r="M4" i="2" s="1"/>
  <c r="N4" i="2" s="1"/>
</calcChain>
</file>

<file path=xl/sharedStrings.xml><?xml version="1.0" encoding="utf-8"?>
<sst xmlns="http://schemas.openxmlformats.org/spreadsheetml/2006/main" count="1506" uniqueCount="364">
  <si>
    <t>CALIFICACIÓN</t>
  </si>
  <si>
    <t>EVALUACION DE CONTROLES</t>
  </si>
  <si>
    <t>NUEVA CALIFICACIÓN</t>
  </si>
  <si>
    <t>ACCIONES ASOCIADAS</t>
  </si>
  <si>
    <t>MONITOREO Y REVISION</t>
  </si>
  <si>
    <t>PROCESO</t>
  </si>
  <si>
    <t>OBJETIVO</t>
  </si>
  <si>
    <t>TIPO DE OBJETIVO</t>
  </si>
  <si>
    <t>INDICADOR</t>
  </si>
  <si>
    <t>SUBPROCESO</t>
  </si>
  <si>
    <t>TIPO DE RIESGO</t>
  </si>
  <si>
    <t>RIESGO</t>
  </si>
  <si>
    <t>CAUSA (subraye la causa predominante)</t>
  </si>
  <si>
    <t xml:space="preserve">EFECTO O CONSECUENCIA
</t>
  </si>
  <si>
    <t>PROBABILIDAD O FRECUENCIA</t>
  </si>
  <si>
    <t>IMPACTO</t>
  </si>
  <si>
    <t>ZONA DE RIESGO</t>
  </si>
  <si>
    <t>MEDIDAS DE RESPUESTA</t>
  </si>
  <si>
    <t>CONTROLES EXISTENTES</t>
  </si>
  <si>
    <t>LOS CONTROLES PREDOMINANTEMENTE AFECTAN:</t>
  </si>
  <si>
    <t>ESTA DOCUMENTADO (15)</t>
  </si>
  <si>
    <t>TIENE RESPONSABLES (5)</t>
  </si>
  <si>
    <t>CLASE DE CONTROL (25 automatico-15 manual)</t>
  </si>
  <si>
    <t>FRECUENCIA DEL CONTROL ADECUADA (15)</t>
  </si>
  <si>
    <t>TIENE EVIDENCIAS DE EJECUCIÓN Y SEGUIMIENTO(10)</t>
  </si>
  <si>
    <t>ES EFECTIVO (30)</t>
  </si>
  <si>
    <t>EVALUACIÓN</t>
  </si>
  <si>
    <t>SE DESPLAZA ( 0-50 SIN DESPLAZAMIENTO
51-75 1 ESPACIO
76-100 2 ESPACIOS)</t>
  </si>
  <si>
    <t>ACCIONES</t>
  </si>
  <si>
    <t>RESPONSABLE</t>
  </si>
  <si>
    <t>FECHA MÁXIMA DE IMPLEMENTACIÓN DE ACCIONES</t>
  </si>
  <si>
    <t>SEGUIMIENTO A LAS ACCIONES</t>
  </si>
  <si>
    <t>REPORTE DE MATERIALIZACIÓN RIESGO</t>
  </si>
  <si>
    <t>FECHA REPORTE</t>
  </si>
  <si>
    <t>OBSERVACIONES</t>
  </si>
  <si>
    <t>Elevar el nivel de posicionamiento del Canal diseñando y ejecutando estrategias de promoción y divulgación, manteniendo una comunicación veraz y oportuna con los diferentes públicos del Canal.</t>
  </si>
  <si>
    <t>Proceso</t>
  </si>
  <si>
    <t>Eventos realizados en el Parque GGM
Ingresos nuevos productos
Ingresos por nuevos clientes</t>
  </si>
  <si>
    <t>Económico</t>
  </si>
  <si>
    <t xml:space="preserve">
*Definición inadecuada de tiempos de respuesta a las actividades planeadas.
*No inclusión o focalización de las partes interesadas
*Definición inadecuada de acuerdos de servicio (Qué entrego y qué recibo de los otros procesos).
*Favorecimiento, descuentos y manejo de precios con los clientes sin ser autorizados.    *Daño o pérdida de elementos en los espacios alquilados.</t>
  </si>
  <si>
    <t>Pérdidas económicas
Interrupción de la operación
Incumplimiento de meta</t>
  </si>
  <si>
    <t>Posible</t>
  </si>
  <si>
    <t>Moderado</t>
  </si>
  <si>
    <t xml:space="preserve">
Estructuración de base datos con clientes potenciales.
Rueda de negocios.
Aprobación final de la tarifa por parte de la Gerente.</t>
  </si>
  <si>
    <t>Probabilidad</t>
  </si>
  <si>
    <t>SI</t>
  </si>
  <si>
    <t>Manual</t>
  </si>
  <si>
    <t>Menor</t>
  </si>
  <si>
    <t>Reputacional</t>
  </si>
  <si>
    <t>Pérdida de credibilidad en el medio</t>
  </si>
  <si>
    <t>*Imagen publicitaria no distintiva, sin definición de un manual de marca, piezas y signos de imagen y no autorizado por el máximo nivel de la organización.
*Noticias o comentarios negativos sobre el Canal que se generen en otros medios de comunicación, redes sociales, rumor generalizado.
*Campañas de posicionamiento de imagen mal estructuradas.
*Falta de un plan de actividades de comunicación externa.
*Legalización de actividades de publicidad
no justificadas y/o definidas en la planeación, sin autorización y sin soportes e informes de ejecución.</t>
  </si>
  <si>
    <t>Pérdida de anunciantes y/o patrocinadores. Pérdida de negocios
Pérdida de audiencia</t>
  </si>
  <si>
    <t>Probable</t>
  </si>
  <si>
    <t>Mayor</t>
  </si>
  <si>
    <t>De imagen</t>
  </si>
  <si>
    <t>Deficiente comunicación interna</t>
  </si>
  <si>
    <t>* Desinformación de los clientes internos frente a las comunicaciones relevantes de la entidad.
* Falla humana
* Falla en los procedimientos
*No contar con la base de datos actualizada de empleados.
*Falta de un plan de comunicaciones y activaciones internas.</t>
  </si>
  <si>
    <t>Mala información interna
Errores en los procedimientos
Baja credibilidad de los empleados y colaboradores</t>
  </si>
  <si>
    <t>Operativo</t>
  </si>
  <si>
    <t>Gestión administrativa y financiera</t>
  </si>
  <si>
    <t>Mantener un alto grado de control con la gestión, el uso y aplicación de los recursos financieros, mediante la elaboración de un presupuesto viable, el registro oportuno y confiable de las transacciones económicas, el pago de las obligaciones, la administración eficiente del portafolio de inversiones y la generación de información de naturaleza administrativa, tributaria, contable y financiera para la toma de decisiones y entes de control. Además de la administración de los recursos físicos de la empresa.</t>
  </si>
  <si>
    <t>Utilidad operacional</t>
  </si>
  <si>
    <t>Contabilidad</t>
  </si>
  <si>
    <t>Financiero</t>
  </si>
  <si>
    <t>Falta de efectividad en el manejo de bienes
No disposición de recursos necesarios para la ejecución del proceso
Inadecuada documentación de mecanismos de seguimiento</t>
  </si>
  <si>
    <t>Pérdidas económicas
Intervención de entes de control</t>
  </si>
  <si>
    <t>Improbable</t>
  </si>
  <si>
    <t>No hay desplazamiento</t>
  </si>
  <si>
    <t>Rara vez</t>
  </si>
  <si>
    <t>Contadora</t>
  </si>
  <si>
    <t>Utilidad operacional
Ejecución presupuestal de ingresos 
Ejecución presupuestal de egresos
Liquidez</t>
  </si>
  <si>
    <t>Pagos dobles</t>
  </si>
  <si>
    <t>Inefectividad en la elaboración y entrega de productos
Inadecuada documentación formal de responsabilidades
No aplicación de control de responsabilidades
Inadecuada documentación de mecanismos de seguimiento</t>
  </si>
  <si>
    <t>Afectación de ejecución presupuestal
Pago de sanciones económica
Intervención de entes de control</t>
  </si>
  <si>
    <t>Organización de los pagos por bloques de organizaciones
Consecutivo de egresos
Cancelación de las cuentas por pagar en ofimática
Conciliación bancaria elaborada por alguien diferente al área de tesorería
Control de horario de pagos a través del ACH</t>
  </si>
  <si>
    <t>Formalizar protocolo de recuperación de pagos dobles.
Implementación de facturación electrónica</t>
  </si>
  <si>
    <t>Directora administrativa y financiera</t>
  </si>
  <si>
    <t>Eliminación de cuentas contables con saldos y/o
transacciones registradas.</t>
  </si>
  <si>
    <t>Cociliación de modulos contables, claves, control de usuarios</t>
  </si>
  <si>
    <t>Automático</t>
  </si>
  <si>
    <t>Continuar controles y verificación periódica</t>
  </si>
  <si>
    <t>liquidez</t>
  </si>
  <si>
    <t>Legales</t>
  </si>
  <si>
    <t>Sanciones contables, legales y tributarias por
inadecuada causación de hechos económicos o informaciòn inexacta</t>
  </si>
  <si>
    <t>Verificación por revisoría fiscal, conciliación periódica</t>
  </si>
  <si>
    <t>Las causaciones contables no cuentan con una
trazabilidad de documentos por medio de
transacciones definidas para cada operación.</t>
  </si>
  <si>
    <t>NO</t>
  </si>
  <si>
    <t>Transacciones y ajustes significativos a la información
contable sin niveles de autorización definidos y
parametrizados en el sistema de información</t>
  </si>
  <si>
    <t>Tecnológico</t>
  </si>
  <si>
    <t>Tesorería</t>
  </si>
  <si>
    <t>Tesorera</t>
  </si>
  <si>
    <t>Fraude</t>
  </si>
  <si>
    <t>Verificar procedimiento, actualizar y definir cronograma</t>
  </si>
  <si>
    <t>Gestión documental</t>
  </si>
  <si>
    <t>Cutodia de la informaciòn, medios digitales</t>
  </si>
  <si>
    <t>Capacitación, apoyo tecnico y actualizar rpocedimiento</t>
  </si>
  <si>
    <t>Jefe Archivo</t>
  </si>
  <si>
    <t>Contabilidad, Tesorería</t>
  </si>
  <si>
    <t>Incumplimiento de obligaciones con terceros</t>
  </si>
  <si>
    <t>Circular de pagos, cronograma</t>
  </si>
  <si>
    <t xml:space="preserve">Información no confiable por inoportunidad y ausencia
de conciliación periódica de saldos de caja (menores y
general) y saldos de cartera de terceros </t>
  </si>
  <si>
    <t xml:space="preserve">Procedimiento caja menor, conciliación </t>
  </si>
  <si>
    <t>Administración de bienes y servicios</t>
  </si>
  <si>
    <t>Registro de cuentas bancarias, pago dual</t>
  </si>
  <si>
    <t>Modificación de información no autorizada por accesos
inadecuados para la creación, modificación y
eliminación de proveedores y cuentas bancarias de
terceros, órdenes de compra o servicios, facturas de
proveedor, egresos y transferencia de pagos.</t>
  </si>
  <si>
    <t>Compras no autorizadas con las tarjetas de crédito
corporativas por ausencia de un lineamiento
corporativo</t>
  </si>
  <si>
    <t>Eliminar pagos automáticos, definir procedimiento, control de plataforma bancaria</t>
  </si>
  <si>
    <t>Uso de efectivo de las cajas menores para gastos y/o
compras no autorizadas por falta de políticas de
manejo.</t>
  </si>
  <si>
    <t>Delegaciòn y segregación de cajas menores, regulación del manejo de caja menor</t>
  </si>
  <si>
    <t xml:space="preserve">Tesorería </t>
  </si>
  <si>
    <t>Inoportunidad o falta de ejecución periódica de
arqueos de caja</t>
  </si>
  <si>
    <t>Documentación del proceso, expedición de acto administrativo, diseño de formato de arqueo</t>
  </si>
  <si>
    <t>Tesorería, Contabilidad</t>
  </si>
  <si>
    <t>Información financiera no confiable por gastos registrados con error e inoportunidad en su causación.</t>
  </si>
  <si>
    <t>Implementación formato de causación, concilición y dpuración</t>
  </si>
  <si>
    <t>Verificación fisica, control de invetarios, implementación de planillas</t>
  </si>
  <si>
    <t>Legal</t>
  </si>
  <si>
    <t>Reconocimiento de activos fijos en periodos diferentes a su adquisición.</t>
  </si>
  <si>
    <t>Ejecuciones presupuestales de ingresos y egresos</t>
  </si>
  <si>
    <t>Presupuesto</t>
  </si>
  <si>
    <t>Falta de control y sistema de información con facil vulnerabilidad</t>
  </si>
  <si>
    <t>Intervensión de entes de control</t>
  </si>
  <si>
    <t>Comité de Contrsatación, Plantilla de base de datos</t>
  </si>
  <si>
    <t>Secretaria Presupuesto</t>
  </si>
  <si>
    <t xml:space="preserve">Comunicaciones, verificación de saldos, </t>
  </si>
  <si>
    <t>Imputación presupuestal de gastos por rubros diferentes a los autorizados previamente</t>
  </si>
  <si>
    <t>Auscencia de verificación, control maniales</t>
  </si>
  <si>
    <t>Probabilidad e impacto</t>
  </si>
  <si>
    <t>EVALUACIÓN DE CONTROLES</t>
  </si>
  <si>
    <t>MONITOREO Y REVISIÓN</t>
  </si>
  <si>
    <t>Gestión de Producción</t>
  </si>
  <si>
    <t>Entregar productos audiovisuales con la calidad técnica y oportunidad especificada, mediante el uso adecuado de los recursos financieros, tecnológicos, logísticos y humanos</t>
  </si>
  <si>
    <t>Producción</t>
  </si>
  <si>
    <t>Rechazo de contenidos por parte de los clientes</t>
  </si>
  <si>
    <t>*Definición inadecuada de entradas, actividades y salidas.
*Definición inadecuada de secuencia lógica de actividades.
*Desconocimiento de acuerdos de servicio.
*Inadecuado seguimiento al proceso.</t>
  </si>
  <si>
    <t>Afectación de ejecución presupuestal
Pérdidas económicas
Pérdida de clientes
Incumplimiento de meta
Afectación de imagen institucional</t>
  </si>
  <si>
    <t xml:space="preserve">Asignación de productor
Cotización de programa
Solicitud por correo con requerimientos técnicos
Seguimiento a la utilización del recurso
Planeación previa de asignación recursos
Manejo de crisis posterior a incumplimiento
Generación de centro de costos </t>
  </si>
  <si>
    <t>Actuar de manera oportuna con los recursos con que cuenta el canal, para poder atender los requerimientos del cliente y no afectar la buena imagen del canal.</t>
  </si>
  <si>
    <t>Director de producción</t>
  </si>
  <si>
    <t>Fraude por manejo incorrecto de los contratos
Demandas y/o sanciones por incumplimientos legales
o normativos</t>
  </si>
  <si>
    <t>*Riesgo legal por incumplimientos contractuales 
*Fraude por contratos no autorizados y/o a clientes ficticios
*Fraude por inadecuada segregación de funciones para la administración de terceros.
*Pérdidas económicas por contratación de proveedores con precios no competitivos en el mercado
*Pérdidas económicas por suscripción de contratos que no cumplen con la totalidad de los requisitos.
*Aprobar pagos que no corresponden a las actividades ejecutadas
*aprobación inadecuada de anticipos
*pago total de contratos que no han finalizado.</t>
  </si>
  <si>
    <t xml:space="preserve">Afectación de ejecución presupuestal
Pérdidas económicas
Pérdida de clientes
Afectación de imagen institucional
Problemas legales </t>
  </si>
  <si>
    <t>*Contratación por medio de invitaciones y  licitaciones públicas
*Definión clara de términos del contrato desde los estudios previos 
*Revisión técnica, de precio y de experiencia en cada una de las invitaciones y licitaciones publicas 
*Plataforma administrativa para control de contratos 
*Correo electrónico con las cotizaciones de los precios de servicios adicionales a los solicitados en los pliegos de contratación</t>
  </si>
  <si>
    <t>La contratación de servicios se realizan en gran mayoría por medio de invitaciones o licitaciones públicas, con indicaciones claras en las especificaciones del contrato, obligaciones del contratista, forma de pago, entre otros y se realiza supervisión constante de la ejecución de cada uno de los contratos</t>
  </si>
  <si>
    <t>Incumplimiento de la producción por manejo inadecuado de los recursos</t>
  </si>
  <si>
    <t>*Sobre o subocupación de la  producción por
no considerar en la planeación de la producción la
capacidad operativa
*Incumplimiento de la programación de producción por
ausencia de operarios no considerada en la planeación
(Vacaciones, capacitaciones, turnos, capacidad de
personal), inadecuada definición de personal fijo y
temporal.
*Incumplimientos y sobrecostos por cambios de
programas de producción no autorizados.
*Modificación de datos sensibles en la producción  *Modificación de información no autorizada por inadecuada segregación de funciones o falta de conocimiento</t>
  </si>
  <si>
    <t>Casi seguro</t>
  </si>
  <si>
    <t>Se utilizan los controles existentes como planeación diaria del personal y recursos técnicos dependiendo de los requerimientos diarios de los diferentes programas, lo que permite  actuar de manera oportuna con los recursos con que cuenta el canal, para atender los requerimientos  propios y de terceros, lo que evita la realización de productos no conformes que puedan afectar la buena imagen del canal.</t>
  </si>
  <si>
    <t>Videoteca</t>
  </si>
  <si>
    <t>Pérdida de material audiovisual y patrimonio histórico</t>
  </si>
  <si>
    <t>*Eliminación voluntaria o involuntaria del material audiovisual.
*Ataque a los servidores de almacenamiento.
*Uso indebido de las imágenes del canal.
*inadecuado mantenimiento a la infraestructura.
*Acceso restringido a videoteca.
*Falta de almacenamiento del material audiovisual y entrega a videoteca.</t>
  </si>
  <si>
    <t xml:space="preserve">Afectación de imagen institucional
Perdida de la memoria histórica del canal 
Perdidas económicas </t>
  </si>
  <si>
    <t xml:space="preserve"> *Archivo programas, material audiovisual y claqueta por  parte de los realizadores del material que grabaron.
* Firma del formato de paz y salvo por parte del director de producción, que permite verificar antes de finalizar un contrato que no se tenga material pendiente por archivar.
* Seguimiento del personal de videoteca a los diferentes programas para verificar que no existan pendientes por archivar 
* Archivo de programas y material audiovisual en discos ópticos y servidores en la plataforma Minutaje
*Descarga local de material, desde las salas.
*Solicitud de copias mediante la plataforma de PQRS.</t>
  </si>
  <si>
    <t>La utilización de los controles existentes permite minimizar el riesgo, sumado al seguimiento del personal de videoteca a los diferentes programas realizando la verificación continua de que no existan pendientes por archivar 
Adicionalmente el archivo de programas y material audiovisual en discos ópticos y servidores es de gran importancia para conservar la memoria histórica del canal.
RESPALDO DE TODO EL MATERIAL EN DISCOS ÓPTICOS</t>
  </si>
  <si>
    <t>EGM</t>
  </si>
  <si>
    <t>Almacén</t>
  </si>
  <si>
    <t>N/A</t>
  </si>
  <si>
    <t>Legal y Fraude</t>
  </si>
  <si>
    <t xml:space="preserve">Disminución de la demanda de los clientes
</t>
  </si>
  <si>
    <t xml:space="preserve">*Inadecuada planeación de ventas.
*Fraude por ventas con precios y descuentos no autorizados.
*Ventas de difícil recaudo.
*Contratos no autorizados y/o a clientes ficticios.
*Actividades no autorizadas del proceso de ventas.
*Atención mal brindada al cliente.
</t>
  </si>
  <si>
    <t>*Pérdidas económicas
*Pérdidas de imagen y reputación</t>
  </si>
  <si>
    <t>Incumplimiento con los contratos y convenios firmados con los clientes y proveedores</t>
  </si>
  <si>
    <t>*Incumplimientos contractuales y entregables.
*Acuerdos inadecuados entre los contratistas y los funcionarios.
*Contratación de proveedores con precios no competitivos en el mercado.
*Suscripción de contratos que no cumplen con la totalidad de los requisitos.
*Pago total de contratos que no han finalizado.
*Ausencia de políticas y procedimientos que regulen la contratación.</t>
  </si>
  <si>
    <t>*Sanciones legales y multas
*Pérdida económica
*Pérdidas de imagen y reputación</t>
  </si>
  <si>
    <t>Fraude por manejo incorrecto de liquidación de contratos</t>
  </si>
  <si>
    <t>*Daños posteriores a la liquidación del contrato.
*Realización de giros posterior a la liquidación del contrato.
*Desarrollo de  productos y/o prestación de servicios con materiales o herramientas que no corresponden con los contratados.</t>
  </si>
  <si>
    <t>*Pérdidas económicas</t>
  </si>
  <si>
    <t>Beneficiarse de productos o servicios para carácter personal.</t>
  </si>
  <si>
    <t>*Aprovechamiento de los funcionarios de sus labores para beneficiarse.
*Inadecuada definición del modelo de pago de comisiones de ventas y/o no autorizado.
*Comisiones liquidadas no autorizadas y no procedentes.
*Aprobar pagos que no corresponden a las actividades ejecutadas.</t>
  </si>
  <si>
    <t>*Detrimento patrimonial</t>
  </si>
  <si>
    <t xml:space="preserve">Realizar alianzas estratégicas con la Alcaldía y sus entes descentralizados para temas de comunicación a través de la Agencia y Central de Medios de Telemedellín. </t>
  </si>
  <si>
    <t>Porcentaje de clientes satisfechos</t>
  </si>
  <si>
    <t>Utilidad operacional de la Unidad de Negocios</t>
  </si>
  <si>
    <t>Ingresos por Unidad de Negocios – Cifras en miles</t>
  </si>
  <si>
    <t>*Seguimiento a los contratos
*Comunicación preventiva y correctiva con el cliente
*Planificación de la ejecución
*Seguimiento a la ejecución presupuestal
*Visitas técnicas</t>
  </si>
  <si>
    <t>*Interacción permanente con los clientes.</t>
  </si>
  <si>
    <t>*Seguimiento y supervisión estricta de los contratos.
*Invitaciones y licitaciones con ganador a menor valor ofertado.
*No se realizan pagos anticipados ni antes de ejecución.</t>
  </si>
  <si>
    <t>*Listado de chequeo de documentos al momento de contratar.</t>
  </si>
  <si>
    <t>*Pólizas de responsabilidad civil y a terceros.
*Presupuesto y reintegros.</t>
  </si>
  <si>
    <t>*Estado de cuenta de servicios prestados para el cliente.</t>
  </si>
  <si>
    <t>*Aprobación por parte de la Directora de todos los procesos.</t>
  </si>
  <si>
    <t>*Control de pago de metas de los ejecutivos comerciales</t>
  </si>
  <si>
    <t>IDENTIFICACIÓN</t>
  </si>
  <si>
    <t>EFECTO O CONSECUENCIA</t>
  </si>
  <si>
    <t>REGISTRO</t>
  </si>
  <si>
    <t>FECHA</t>
  </si>
  <si>
    <t>Direccionamiento Estratégico</t>
  </si>
  <si>
    <t>Falta de recursos financieros para acometer los objetivos estratégicos</t>
  </si>
  <si>
    <t xml:space="preserve">Inoperancia del canal
Despidos masivos
</t>
  </si>
  <si>
    <t>Catastrófico</t>
  </si>
  <si>
    <t>Planeación financiera y presupuestal
Relaciones públicas
Elaboración de propuestas
Informe de costo
Solicitud de adición de recursos
Disminución de costos</t>
  </si>
  <si>
    <t>Reuniones de Junta Directiva para proponer estrategias financieras
Actualizar plan de acción
Elaboración y seguimiento de propuestas comerciales a la alcaldía, las secretarias y entes descentralizados
Supervisión de contratos y presupuesto
Formalización de política de financiación de proyectos no presupuestados</t>
  </si>
  <si>
    <t>No priorizada</t>
  </si>
  <si>
    <t xml:space="preserve">Incrementar el nivel de eficiencia y eficacia operativa y administrativa en la gestión y ejecución de los procesos. </t>
  </si>
  <si>
    <t>Procesos actualizados</t>
  </si>
  <si>
    <t>Planeación</t>
  </si>
  <si>
    <t xml:space="preserve">Falta de voluntad política 
Cambios de la administración
</t>
  </si>
  <si>
    <t>Gerente
Director de Planeación</t>
  </si>
  <si>
    <t>Disminución de la demanda de los clientes por alquiler de espacios</t>
  </si>
  <si>
    <t>Gestión jurídica</t>
  </si>
  <si>
    <t>Tramitar los procesos de contratación necesarios para el buen funcionamiento del Canal.</t>
  </si>
  <si>
    <t>Control de contratos</t>
  </si>
  <si>
    <t>Demora en el procedimiento de contratación o procesos licitatorios con deficiencias legales</t>
  </si>
  <si>
    <t>*Demora en solicitudes y documentos para contratación
*Desconocimiento institucional del proceso y sus componentes
*Falta de pericia en la estructuración de los documentos y estudios previos por parte de las áreas técnicas.
*Las necesidades planeadas por parte de las áreas técnicas que se requieren para estructurar los documentos y estudios previos, no son claras ni pertinentes.
*Falta de apropiación por parte de las áreas técnicas de los lineamientos enfocados a la estructuración de documentos y estudios previos para llevar a cabo procesos de selección.
*Urgencia para dar cumplimiento a los plazos de radicación de la documentación  para la apertura del proceso de selección.
*Falta de conocimiento técnico, jurídico o financiero por parte de las áreas técnicas</t>
  </si>
  <si>
    <t>*Demora en la entrega de productos del proceso  *Afectación de ejecución presupuestal
*Pérdidas económicas
*Pérdida de clientes
*Interrupción de la operación
*Incumplimiento de meta
*Afectación de imagen institucional
*Errada elaboración de pliegos
*Intervención por parte de un ente de control u otro ente regulador.
*Pérdida de credibilidad en la evaluación en los procesos de selección que adelanta la Secretaría General.
*Incumplimiento de las metas y objetivos institucionales, afectando el cumplimiento en la metas regionales.
*Sanciones disciplinarias derivadas de un proceso de selección fallido.</t>
  </si>
  <si>
    <t xml:space="preserve">Manual de contratación
Formatos estandarizados
Revisión de procesos por parte de la Secretaría General
</t>
  </si>
  <si>
    <t>Capacitación Semestral
Comunicación, cuando amerite, donde se evidencie el incumplimiento de los procedimientos</t>
  </si>
  <si>
    <t>Secretario general</t>
  </si>
  <si>
    <t>Errores en la información registrada en documentos y plataformas a cargo de la Secretaría General</t>
  </si>
  <si>
    <t>*Digitalización de información errónea
*Sobrecarga laboral</t>
  </si>
  <si>
    <t>*Deficiencia en la información generada 
*Falta de credibilidad
*Hallazgos por parte de los entes de control</t>
  </si>
  <si>
    <t xml:space="preserve">REALIZAR ACCIONES TENDIENTES A PREVENIR LA OCURRENCIA DEL RIESGO, TALES COMO MEDIDAS DE AUTOCONTROL DE VERIFICACIÓN DE LA INFORMACIÓN REGISTRADA 
</t>
  </si>
  <si>
    <t>Seguimiento permanente con los responsables del manejo del aplicativo en cada una de las direcciones, funcionarios, contratistas o colaboradores responsables de la ejecución</t>
  </si>
  <si>
    <t xml:space="preserve">Del 1 de enero al 31 de diciembre </t>
  </si>
  <si>
    <t>Orientar y asesorar a las dependencias de Telemedellín en la conceptualización, aplicación y desarrollo de normas e instrumentos jurídico legales sobre la contratación pública, con el fin de asegurar que la misma se desarrolle de conformidad con las leyes vigentes.</t>
  </si>
  <si>
    <t>Cumplimiento</t>
  </si>
  <si>
    <t>Elaboración de procedimientos, manuales y minutas</t>
  </si>
  <si>
    <t>*Omisión de normas procedimentales y sustanciales que rigen el proceso de contratación</t>
  </si>
  <si>
    <t xml:space="preserve">
*Intervención de entes de control
</t>
  </si>
  <si>
    <t xml:space="preserve">Manual de contratación actualizado
Minutas, formatos y procedimientos
Divulgación de documentos y normas
Seguimiento regulatorio
Implementación de controles a través de la plataforma de contratación de la entidad 
</t>
  </si>
  <si>
    <t>Actualización normativa
Capacitación a los profesionales jurídicos
Capacitación al personal que hace parte de la contratación 
Socialización de los procedimientos, manuales y minutas</t>
  </si>
  <si>
    <t>Gestión Humana</t>
  </si>
  <si>
    <t>Manipulación de la nómina</t>
  </si>
  <si>
    <t>*Creación de funcionarios ficticios y/o condiciones salariales y beneficios no autorizados.
*Liquidación de nómina a funcionarios ficticios.
*Accesos de creación, modificación y ajustes de funcionarios y parámetros de nómina a personal no autorizado.
*Accesos a personal no autorizado para visualizar información confidencial.
*Falta de control y trazabilidad de las actividades que se reportan como novedades (ausentismos, horas extras,
vacaciones, incapacidades, entre otras).
*Errores en el cargue de información por interfaces, cargue de archivos planos, entre otros.
*Legalizaciones con soportes de gastos no idóneos, sin relación de la actividad realizada y no originales.</t>
  </si>
  <si>
    <t>* Sanciones legales
* Pérdidas Económicas
* Procesos disciplinarios y administrativos</t>
  </si>
  <si>
    <t>*Segregación de funciones para la preparación, revisión y pago de la nómina por medio de Ofimática.
*Cuadro de novedades por cada área que maneja un coordinador.
*Perfilamiento de usuarios.
*Control de monitoreo a variaciones significativas de la nómina.</t>
  </si>
  <si>
    <t>Baja 2 niveles de Probabilidad</t>
  </si>
  <si>
    <t>Jefe de Gestión Humana</t>
  </si>
  <si>
    <t>No contar con el persona idóneo</t>
  </si>
  <si>
    <r>
      <rPr>
        <sz val="12"/>
        <rFont val="Calibri"/>
        <family val="2"/>
        <scheme val="minor"/>
      </rPr>
      <t>*Deficiencia en el diligenciamiento del formato de paz y salvo al terminar el contrato o su vinculación.
*Deficiencia en las claúsulas de confidencialidad.</t>
    </r>
    <r>
      <rPr>
        <sz val="12"/>
        <color theme="1"/>
        <rFont val="Calibri"/>
        <family val="2"/>
        <scheme val="minor"/>
      </rPr>
      <t xml:space="preserve">
*No contar con el personal capacitado a las necesidades de Telemedellín.
*No presentación de la calificación del personal de Planta.</t>
    </r>
  </si>
  <si>
    <t>* Sanciones legales
* Pérdidas Económicas
* Reprocesos</t>
  </si>
  <si>
    <t>*Claúsulas de confidencialidad.
*Plan de capacitación.
*Calificación oportuna del personal de planta y en los términos establecidos.</t>
  </si>
  <si>
    <t>Prevenir
Retener
Proteger</t>
  </si>
  <si>
    <t>*Revisión de perfilamiento y claúsulas.
*Plan de capacitación del personal de planta.</t>
  </si>
  <si>
    <t>Deserción e improductividad laboral</t>
  </si>
  <si>
    <t>* No contar con planes por programas y proyectos de bienestar acordes con las necesidades del Canal
* Falta de reconocimiento al personal.
* No cumplimento del plan de bienestar laboral</t>
  </si>
  <si>
    <t>* Pérdida económica por rotación de personal (Sobrecostos)
*Incapacidades</t>
  </si>
  <si>
    <t>*Plan de bienestar laboral.
*Espacios de sano esparcimiento (salario emocional)</t>
  </si>
  <si>
    <t>*Preparación para la encuesta de clima laboral.</t>
  </si>
  <si>
    <t xml:space="preserve">Aumentar el nivel de desempeño individual y colectivo, mediante el desarrollo de competencias. </t>
  </si>
  <si>
    <t>Cumplimiento del plan de capacitación</t>
  </si>
  <si>
    <t>Cumplimiento del Plan de Bienestar Laboral</t>
  </si>
  <si>
    <t>Comunicación poco asertiva</t>
  </si>
  <si>
    <t>*Incumplimiento en los requisitos para la participación  en festivales, muestras y concursos
*Errores en la Comunicación a través de la página Web, redes sociales y de dispositivos móviles.
*Inoportunidad o errores en los informes a presentar a la Gerencia, CRC y a los entes que lo requieran de la emisión de contenidos.
*Informe mal elaborado de horas emitidas por líneas de acción, por programa, programas externos, promos, entre otros.</t>
  </si>
  <si>
    <t>Pérdidas económicas
Pérdida de clientes
Pérdida de televidentes
Deterioro de imagen
Sanciones externa e internas</t>
  </si>
  <si>
    <t>Emisión de productos audiovisuales sin los estandares de calidad</t>
  </si>
  <si>
    <t>Pérdidas económicas
Litigios legales
Deterioro de imagen
Sanciones externa e internas
Pérdida de clientes</t>
  </si>
  <si>
    <t xml:space="preserve">Insuficiencia o pérdida en la actividad de vestuario </t>
  </si>
  <si>
    <t>*Vestuario de los presentadores de los productos audiovisuales de Telemedellín no acorde al manual de estilo del producto.
*Falta de control en la entrega del vestuario, pérdida, deterioro, daño o insuficiencia.
*Incumplimiento en la devolución de prestamo de vestuario a las marcas.</t>
  </si>
  <si>
    <t>Perdidas economicas
Pérdida de imagen</t>
  </si>
  <si>
    <t>*Vestuarios con acceso restringido.</t>
  </si>
  <si>
    <t>Horas estreno de programación</t>
  </si>
  <si>
    <t>Rating promedio de la programación</t>
  </si>
  <si>
    <t>*Manuales de estilo
*Revisión de las publicaciones de redes sociales
*Respuesta oportuna a las PQR</t>
  </si>
  <si>
    <t>*Procedimiento de emisión
*Revisión de calidad de material de closed caption</t>
  </si>
  <si>
    <t>*Creación de grupo de whatsapp con todos los realizadores y reuniones continuas.</t>
  </si>
  <si>
    <t>*Revisión continua de la señal de Telemedellín y su calidad en los diferentes operadores y canales de señal por donde se emite.</t>
  </si>
  <si>
    <t>*Creación de formato para la entrega de vestuario</t>
  </si>
  <si>
    <t xml:space="preserve">PROBABILIDAD </t>
  </si>
  <si>
    <t>ZONA DE RIESGO INICIAL</t>
  </si>
  <si>
    <t>ZONA DE RIESGO FINAL</t>
  </si>
  <si>
    <t>Perdida de información</t>
  </si>
  <si>
    <t>- Ataques informáticos( Virus, malware, ramsonware)
- Falla de equipos
- Falla humana
- Catástrofes (inundación, incendio, terremoto, etc.)
- Incumplimientos de Políticas de TI
- Falla eléctrica
- Obsolescencia de equipos</t>
  </si>
  <si>
    <t>- Perdida económica
- Sanciones legales
- Perdida de imagen</t>
  </si>
  <si>
    <t>- Software de seguridad informática
- Mantenimiento de equipos
- Capacitación del personal
- Sistemas de respaldo de la información.
- Sistema eléctrico robusto y con redundancia.
- Sistema de protección contraincendios
- Perfiles de usuario</t>
  </si>
  <si>
    <t>- Implementación del modelo de gobierno digital
- Socialización del manual de políticas de TI
- Implementación de un directorio activo
- Fortalecimiento de la seguridad perimetral</t>
  </si>
  <si>
    <t>Interrupción de la operación</t>
  </si>
  <si>
    <t>- Falla eléctrica
- Falla en equipos
- Falla software
- Falla de conectividad
- Obsolescencia de equipos</t>
  </si>
  <si>
    <t>- Sanciones legales
- No prestación del servicio
- Perdida de imagen</t>
  </si>
  <si>
    <t>- Sistema eléctrico robusto y con redundancia.
- Mantenimiento de equipos
- Planes de renovación tecnológica
- Sistemas de respaldo para la conectividad
- Plan de recuperación de desastres</t>
  </si>
  <si>
    <t xml:space="preserve">- Actualización del plan de desastres
- Formular proyectos de renovación tecnológica
</t>
  </si>
  <si>
    <t>Incumplimientos legales</t>
  </si>
  <si>
    <t>- Software  sin licencia o vencidos
- Implementación incompleta de Gobierno digital
- No cumplimiento de las obligaciones legales</t>
  </si>
  <si>
    <t>- Sanciones legales
- Perdida de imagen</t>
  </si>
  <si>
    <t>- Control de inventarios de software
- Manejo de perfiles de administrador
- Implementación de Gobierno Digital</t>
  </si>
  <si>
    <t>- Implementación del modelo de gobierno digital
- Control de vencimientos de licencias</t>
  </si>
  <si>
    <t>Perdida de activos</t>
  </si>
  <si>
    <t>- Falta de mantenimientos preventivos y correctivos
- Fallas eléctricas
- Catástrofes (inundación, incendio terremoto, etc.)
- Riesgo publico (robo,daño,etc)
- Mala manipulación
- Descuido de la custodia del equipo</t>
  </si>
  <si>
    <t>- Detrimento patrimonial
- No prestación del servicio
- Sanciones legales</t>
  </si>
  <si>
    <t>- Sistemas de control de acceso
- Mantenimiento de equipos
- Capacitación del personal
- Control de inventarios
- Circuito cerrado de CCTV</t>
  </si>
  <si>
    <t>- Fortalecer el control de inventarios
- Fortalecer el procedimiento de préstamo de equipos
- Implementación de RCI en el CER</t>
  </si>
  <si>
    <t>Acceso no autorizado a la información</t>
  </si>
  <si>
    <t xml:space="preserve">
- Vulnerabilidades de los sistemas
- Fallas humanas
- Incumplimientos de Políticas de TI
- Sistemas operativos desactualizados
- Fallas en la parametrización en los controles
- Perfiles de usuarios</t>
  </si>
  <si>
    <t>- Demandas
- Sanciones legales
- Uso indebido de la información</t>
  </si>
  <si>
    <t>- Mantener actualizados los software
- Fortalecimiento de las protecciones perimetrales de la red
- Aplicación del Manual de Políticas de TI
- Capacitación del personal</t>
  </si>
  <si>
    <t>- Implementación del modelo de gobierno digital
- Socialización del manual de políticas de TI
- Implementación de un directorio activo
-Política de usuarios y perfiles</t>
  </si>
  <si>
    <t xml:space="preserve">Elevar la capacidad de innovación, calidad técnica y audiovisual en la producción, programación y distribución de los contenidos a través de las distintas plataformas. </t>
  </si>
  <si>
    <t>Actualización tecnológica</t>
  </si>
  <si>
    <t>Unidad Técnica</t>
  </si>
  <si>
    <t>CÓDIGO: FT-EC-EV-06
VERSIÓN: 06
FECHA: 10/08/2020</t>
  </si>
  <si>
    <t>Gestión  
Jurídica</t>
  </si>
  <si>
    <t>Ejercer la defensa judicial, administrativa  y extrajudicial de Telemedellín</t>
  </si>
  <si>
    <t>Control de legalidad</t>
  </si>
  <si>
    <t>Pérdida de casos por demandas</t>
  </si>
  <si>
    <t>*Personal de planta insuficiente
*No realizar la preparación necesaria para la adecuada defensa
*Información insuficiente o tardía para realizar la preparación y ejercicio de la defensa judicial y extrajudicial, que generen fallos desfavorables para la entidad</t>
  </si>
  <si>
    <t>*Condenas económicas, que ordenan indemnizar a terceros.
*Imagen institucional afectada localmente por hechos que afectan a algunos usuarios o ciudadanos.
*Fallos desfavorables para la entidad</t>
  </si>
  <si>
    <t>Manual de defensa jurídica y prevención del daño antijurídico
Reportes y conocimiento de los procesos ante el Comité de Conciliación
Apoyo a través de dependiente judicial</t>
  </si>
  <si>
    <t>Capacitación constante del personal jurídico que tiene a cargo los procesos</t>
  </si>
  <si>
    <t>Garantizar la disponibilidad y uso de la información jurídica</t>
  </si>
  <si>
    <t>Filtración y mal uso de la información jurídica</t>
  </si>
  <si>
    <t>*Falta  de planes contingencia que permitan la recuperación en caso de desastres.
*Desconocimiento e incumplimiento de las políticas de Seguridad de la Información.
* Deficiencias en la Infraestructura Tecnológica para respaldo de Información.</t>
  </si>
  <si>
    <t xml:space="preserve">*Pérdida de imagen institucional
*Inicios de procesos sancionatorios, disciplinarios, fiscales, penales
*Pérdida de recursos económicos
</t>
  </si>
  <si>
    <t>* Copias de Seguridad
* Políticas de Seguridad de la Información.</t>
  </si>
  <si>
    <t xml:space="preserve">Políticas de tratamiento de datos personales y políticas de seguridad (apoyo Dirección Técnica)
Administración de usuarios y contraseñas
Filtrado de contenido
</t>
  </si>
  <si>
    <t>*Revisión aleatoría a liquidación de nómina.</t>
  </si>
  <si>
    <t>Planeación cercana con el gerente frente a las respuestas a los medios.
Protocolos definidos sobre voceros autorizados.
Planes de medios con aliados estratégicos.</t>
  </si>
  <si>
    <t>Gestión de Relaciones Corporativas</t>
  </si>
  <si>
    <t>*Creación de todas las piezas audiovisuales para el canal según el manual de marca de Telemedellín. Todo bajo esos estándares y revisión de Casa Creativa, seguido de la dirección de Relaciones Corporativas.
*Emisión de boletines semanales denominados “Telemedellín Va Bien”. Estos boletines se envían a todos los medios de comunicación locales, regionales, MAICC y los más relevantes del orden nacional.
*Ejecución de planes de medios sobre la gestión de Telemedellín y sus logros que permitan la cercanía con los periodistas y medios de la ciudad.
*Campañas de posicionamiento bien estructuradas, con segmentación de público y alcance por canales efectivos de comunicación para la comunidad.</t>
  </si>
  <si>
    <t>Directora de Relaciones Corporativas</t>
  </si>
  <si>
    <t>*Campañas internas 
*Optimización del flujo de información de los canales de difusión
*Campañas externas  
*Comunicado semanal    
*Chat con información oportuna</t>
  </si>
  <si>
    <t xml:space="preserve">*Activación intranet
*Instalación de las carteleras digitales, que entregan durante toda la jornada laboral a visitantes y empleados contenidos, noticias, consejos, mensajes institucionales, videos y fotografías, para una comunicación interna y externa más eficiente y fortalecida.
*Activaciones de marca dentro y fuera del canal, por los barrios de Medellín, promoviendo la marca del canal, sus actividades y sus productos, especialmente la aplicación TM+
*Stands y presencia de marca en ferias de relevancia para la ciudad.
*Plan de mercadeo para la difusión de hitos como la entrada en funcionamiento de TM+ y la franja Late.
</t>
  </si>
  <si>
    <t>Canjes y negociaciones</t>
  </si>
  <si>
    <t>*Aprovechamiento de los funcionarios de sus labores para beneficiarse.</t>
  </si>
  <si>
    <t>*Detrimento patrimonial
*Sanciones legales</t>
  </si>
  <si>
    <t>Control a proveedores
*A través de contrato.
*Recepción y verificación de informes antes de ejecutar el pago.
*Informes de supervisión y/o de seguimiento.
Control a convenios
*Recepción de propuesta escrita por parte del aliado
*Elaboración de un contrato de vinculación
Control a campañas
*Solicitudes de merchandising para activación de marca apegados a lista de precios consignada en los estudios de mercado que se hayan consignado en la contratación del operador.
*Registro con cronograma de todas las actividades desarrolladas para la ejecución de las campañas, con evidencias fotográficas y especificación de los lugares y públicos que han sido activados.
*Inventario del merchandising.
Control registro de ingreso Tour Telemedellín
*Opción al cliente de hacer la consignación directa a una cuenta de ahorros del canal #10530802529
*Emisión de recibo por parte del canal, numerado, membretado y firmado por la coordinadora del tour y el cliente.
*El valor que se tenga en efectivo se lleva a consignación por parte de la persona encargada y certificada para ello, quién debe traer el recibo de la consignación que posteriormente se entrega al área financiera.</t>
  </si>
  <si>
    <t xml:space="preserve">*Definición y estructuración de procesos de control para cada una de las actividades del área: contratos, convenios, campañas e ingresos monetarios del tour. Estos procesos se estructuraron con ayuda y asesoría del área financiera, control interno y de gestión humana.
*Atento cumplimiento a los controles establecidos para cada una de las actividades del área de mercadeo.
*Revisión y seguimiento por parte de la directora de relaciones corporativas.
</t>
  </si>
  <si>
    <t>Dirección Tecnológica</t>
  </si>
  <si>
    <t>Gestión de contenidos y distribución</t>
  </si>
  <si>
    <t>Agencia Tm</t>
  </si>
  <si>
    <t>Director de Contenidos y Distribución</t>
  </si>
  <si>
    <t>*Producción de programas especiales sin cesión de derechos.
*Emitir productos audiovisuales no conformes en las actividades de programación y emisión, sin los estandares de calidad en audio, color, imagen, edición, ortografía y calidad de la grabación.
*Atención no oportuna al cliente interno Agencia Tm.</t>
  </si>
  <si>
    <t>Contratos en regla</t>
  </si>
  <si>
    <t>*Asignar un responsable del alquiler de los espacios.   *Establacer metas en ingresos.</t>
  </si>
  <si>
    <t>Directora Agencia Tm</t>
  </si>
  <si>
    <t>*Cuadro de programación semanal para distribución del personal y equipos de acuerdo a los requerimientos diarios.
*Programación diaria del personal por medio la plataforma “CONTROL DE ACCESO PERSONAL DE PRODUCCIÓN, Formato CÓDIGO:F+A1:H36T-GO-PD-27, VERSIÓN 01
*Grupo primario
*Formato de cargos críticos con reemplazos definidos 
*Cotización con especificaciones definidas de recursos técnicos y humanos contratados 
*Control de visita técnica, formato “CÓDIGO: FT-GO-PD-04, VERSIÓN: 05”
INFORMAR A LA DIRECCIÓN DE PROGRAMACIÓN POSIBLES INCONVENIENTES PARA LA TOMA DE DECISIONES OPORTUNA</t>
  </si>
  <si>
    <t>Expedición de certificados de CDP y CRP porteriores a la fecha de celebración de contratos</t>
  </si>
  <si>
    <t xml:space="preserve">
Inadecuada custodia y administración documental</t>
  </si>
  <si>
    <t>Activos fijos no reconocidos en los estados financieros y sin trazabilidad de compra ni ubicación física.
Falta de integridad entre la información registrada en el sistema y/o módulo de activos fijos con la información financiera y/o módulo contable</t>
  </si>
  <si>
    <t>Entre el 01 de enero y el 30 de junio del año 2023, la Secretaría General dio:
* Capacitación en el manual de contratación (marzo 28)
* Capacitación en supervisión contractual (febrero 17)
* Capacitación en presupuesto público y contabilidad oficial (01 de junio)</t>
  </si>
  <si>
    <t>A través de la plataforma de apoyo "Control Administrativo" se tiene programadas alertas a cada uno de los supervisores relacionada con la aprobación de pólizas para poder ordenar el contrato, saldos del contrato después de certificado, terminación próxima del contrato por email.</t>
  </si>
  <si>
    <t xml:space="preserve">Para la contratación, la Secretaría General:
* Socialización actualización manual de contratación.
* Capacitación en supervisión contractual y manual de contratación
* Socialización de las actualizaciones en procedimientos y formatos pertinentes para la contratación.
</t>
  </si>
  <si>
    <t>Como medidas de prevención del daño antijurídica, la Secretaría General:
* Ha brindado capacitación en contratación, supervisión, derechos de autor, PQRSD, registro de marcas, presupuesto público, derecho disciplinari.
* Se ha emitido emails y circulares relacionadas con la protección de derechos de imagen, responsabilidad en la rendición de cuentas y presentación de informes, liquidaciones contractuales.
* Se han socializado los manuales, procedimientos y formatos en contratación, protección de datos personales, PQRSD, prevención del daño antijurídico.</t>
  </si>
  <si>
    <t>Desde la Secretaría General se ha emitido y actualizado el manual y políticas de protección de datos personales.
La Dirección de Tecnología e Innovación ha emitido y socializado las políticas de seguridad de la información, así mismo ha adquirido los sistemas y medidas de autocontrol necesaria para evitar el hurto de bases de datos e información de la entidad.</t>
  </si>
  <si>
    <t>*Se realizan cumplidamente las reuniones con la junta directiva donde se exponen los temas financieros de la entidad y se proponen soluciones.
*Se gestionan transferencias importantes para la operación de Telemedellín con la secretaria de hacienda.
*Se ejectuan convenios interadministrativos con los clientes del conglomerado por medio de la Agencia Tm.</t>
  </si>
  <si>
    <t>*Por medio de los boletines que se emiten desde el área se realiza el crecimiento de marca de Telemedellín evidenciando la gestión y actividades que se ejecutan desde la entidad para elevar el posicionamiento.
*Se hace presencia en diferentes eventos de ciudad desde conciertos, ferias, eventos de la Alcaldía, Feria de Flores, entre otros espacios donde se participó con merchandising y actividades</t>
  </si>
  <si>
    <t>Se creó grupo de whatsapp con los realizadores y se tuvieron reuniones en los momentos pertinentes</t>
  </si>
  <si>
    <t>Se hizo monitoreo aleatorio desde el master de emisión y se recibieron las observaciones que hacían los televidentes a través de diferentes canales de comunicación</t>
  </si>
  <si>
    <t>Se realizó el análisis y este procedimiento pasó a la Dirección de Producción para mejorar la gesión y el control.</t>
  </si>
  <si>
    <t>Se cuenta con el contacto diario de nuestros ejecutivos de cuenta con los clientes y el ofrecimiento constante de los servicios</t>
  </si>
  <si>
    <t>Se crea en conjunto con el área de planeación un drive con cada uno de los expedientes contractuales donde se va chequeando la entrega conforme de todos los documentos por el área jurídica</t>
  </si>
  <si>
    <t>Se realizó desde el área administrativa el seguimiento del informe de costos de cada uno de los convenios con los clientes para verificar su rentabilidad</t>
  </si>
  <si>
    <t>Se revisan los diferentes canhes y ventas de los vendedores especialmente de pauta, donde se verifican los topes</t>
  </si>
  <si>
    <t>Se contrata al profesional Felipe Escobar quien se encargó de comercializar y alquilar todos los diferentes espacios del canal, asegurando el pago por estos alquileres y el buen estado al momento de entregar los espacios los usuarios</t>
  </si>
  <si>
    <t>Se instalan las carteleras digitales y se realiza gran cantidad de contenido para emitir por medio de estas entre cumpleaños, hechos noticiosos, premios, eventos internos, entre otros.</t>
  </si>
  <si>
    <t>Se realiza una auditoría interna desde Control Interno respecto al procedimiento de canjes y alianzas en el cual se soportan todos los diferentes eventos y alianzas que se han realizado.</t>
  </si>
  <si>
    <t>Se da continuidad y mejora a la plataforma de solicitud de recursos de producción la cual permite llevar la trazabilidad de todas las solicitudes tanto de clientes internos como externos, siendo así eficientes en este proceso ante los clientes</t>
  </si>
  <si>
    <t>La contratación de servicios  por medio de invitaciones o licitaciones públicas, con indicaciones claras en las especificaciones del contrato, obligaciones del contratista, forma de pago, entre otros</t>
  </si>
  <si>
    <t>Se realizó el inventario de los equipos y recursos que maneja el área de producción en conjunto con el área administrativa.
Igualmente se contó todo el año con la programación del personal y de recursos acorde a la demanda</t>
  </si>
  <si>
    <t>Se mejoraron los servidores por el área de tecnología e innovación e igualmente se salvaguardo todos los productos audiovisuales que se almacenaron por medio de la videoteca</t>
  </si>
  <si>
    <t>*Se socializa con el personal de Telemedellín la Política TI del canal
*Se compra el firewall para la protección de la información de la entidad</t>
  </si>
  <si>
    <t>Se actualiza el plan de desastres y manual de contingencia</t>
  </si>
  <si>
    <t>Se implementa el directorio activo con todos los usuarios del canal y se socializan las políticas</t>
  </si>
  <si>
    <t>Se crea e implementa el modelo de gobierno digital para Telemedellín
Se crea el normograma y seguimiento de obligaciones</t>
  </si>
  <si>
    <t>*Se realiza el inventario de los activos a cargo en compañía del área Administrativa
*Se reactiva el préstamo de equipos</t>
  </si>
  <si>
    <t>Quincenalmente se gestionó la nómina, revisando todo el personal cobrado en la factura de la temporal.</t>
  </si>
  <si>
    <t>Se cumple cronograma de capacitación y se entregan los perfiles</t>
  </si>
  <si>
    <t>Se cumple cronograma de bienestar y se mantuvo el escuchadero para la salud mental de las personal</t>
  </si>
  <si>
    <t>Debido a que el Banco por el cual se realiza los pagos habilitó una acción de control adicional para la Tesorera del canal, obteniendo la visualización previa de lo que se va pagar, actividad que antes no podía realizar: se decide no realizar el protocolo debido a que con este control no se da la materialización del rieasgo.
Por otro lado, se realizó un desarrollo en la plataforma administrativa en la cual se llevan todas las facturas y se certifican por medio de esta, permitiendo verificar la trazabilidad de los pagos en línea y con un control sobre los saldos que tiene cada contrato</t>
  </si>
  <si>
    <t>Se realiza control periódico</t>
  </si>
  <si>
    <t>Se realiza control periódico y se revisa el comité de contratación</t>
  </si>
  <si>
    <t>Se mejora el control y se genera el CRP el mismo día que inicia el contrato</t>
  </si>
  <si>
    <t>Se crea un google forms donde se registran los pagos con tarjetas de crédito</t>
  </si>
  <si>
    <t>Se tiene un seguimiento de las cuentas por pagar que no sean superiores a un mes</t>
  </si>
  <si>
    <t>Se adquiere un nuevo software de administración documental llamado SIGDOC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</si>
</sst>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1"/>
      <color theme="1"/>
      <name val="Arial"/>
      <family val="2"/>
    </font>
    <font>
      <b/>
      <i/>
      <u/>
      <sz val="11"/>
      <color theme="1"/>
      <name val="Arial"/>
      <family val="2"/>
    </font>
    <font>
      <b/>
      <sz val="11"/>
      <color theme="1"/>
      <name val="Arial"/>
      <family val="2"/>
    </font>
    <font>
      <sz val="12"/>
      <color theme="1"/>
      <name val="Arial"/>
      <family val="2"/>
    </font>
    <font>
      <b/>
      <sz val="10"/>
      <name val="Arial"/>
      <family val="2"/>
    </font>
    <font>
      <b/>
      <sz val="11"/>
      <color rgb="FF000000"/>
      <name val="Arial"/>
      <family val="2"/>
    </font>
    <font>
      <b/>
      <sz val="11"/>
      <color rgb="FF000000"/>
      <name val="Arial"/>
      <family val="2"/>
      <charset val="204"/>
    </font>
    <font>
      <b/>
      <i/>
      <u/>
      <sz val="11"/>
      <color theme="1"/>
      <name val="Arial"/>
      <family val="2"/>
      <charset val="204"/>
    </font>
    <font>
      <sz val="11"/>
      <color theme="1"/>
      <name val="Arial"/>
      <family val="2"/>
      <charset val="204"/>
    </font>
    <font>
      <sz val="11"/>
      <color rgb="FF000000"/>
      <name val="Arial"/>
      <family val="2"/>
    </font>
    <font>
      <sz val="12"/>
      <name val="Calibri"/>
      <family val="2"/>
      <scheme val="minor"/>
    </font>
    <font>
      <b/>
      <i/>
      <u/>
      <sz val="12"/>
      <color theme="1"/>
      <name val="Arial"/>
      <family val="2"/>
    </font>
    <font>
      <b/>
      <sz val="11"/>
      <color theme="1"/>
      <name val="Arial"/>
      <family val="2"/>
      <charset val="204"/>
    </font>
    <font>
      <b/>
      <sz val="10"/>
      <name val="Arial"/>
      <family val="2"/>
      <charset val="204"/>
    </font>
    <font>
      <b/>
      <i/>
      <u/>
      <sz val="11"/>
      <color rgb="FF000000"/>
      <name val="Arial"/>
      <family val="2"/>
      <charset val="204"/>
    </font>
    <font>
      <b/>
      <sz val="8"/>
      <color rgb="FF000000"/>
      <name val="Arial"/>
      <family val="2"/>
      <charset val="204"/>
    </font>
    <font>
      <sz val="11"/>
      <color rgb="FF000000"/>
      <name val="Arial"/>
      <family val="2"/>
      <charset val="204"/>
    </font>
    <font>
      <b/>
      <i/>
      <u/>
      <sz val="12"/>
      <color theme="1"/>
      <name val="Calibri"/>
      <family val="2"/>
      <scheme val="minor"/>
    </font>
    <font>
      <b/>
      <sz val="12"/>
      <color theme="1"/>
      <name val="Calibri"/>
      <family val="2"/>
      <scheme val="minor"/>
    </font>
    <font>
      <b/>
      <i/>
      <sz val="12"/>
      <color theme="1"/>
      <name val="Calibri"/>
      <family val="2"/>
      <scheme val="minor"/>
    </font>
    <font>
      <b/>
      <sz val="12"/>
      <color theme="1"/>
      <name val="Arial"/>
      <family val="2"/>
    </font>
    <font>
      <sz val="11"/>
      <name val="Arial"/>
      <family val="2"/>
      <charset val="204"/>
    </font>
    <font>
      <b/>
      <sz val="12"/>
      <name val="Arial"/>
      <family val="2"/>
    </font>
    <font>
      <b/>
      <sz val="12"/>
      <color rgb="FF000000"/>
      <name val="Arial"/>
      <family val="2"/>
    </font>
    <font>
      <b/>
      <i/>
      <u/>
      <sz val="11"/>
      <color rgb="FF000000"/>
      <name val="Arial"/>
      <family val="2"/>
    </font>
    <font>
      <b/>
      <i/>
      <u/>
      <sz val="12"/>
      <color rgb="FF000000"/>
      <name val="Arial"/>
      <family val="2"/>
    </font>
    <font>
      <sz val="10"/>
      <name val="Arial"/>
      <family val="2"/>
      <charset val="204"/>
    </font>
    <font>
      <b/>
      <i/>
      <u/>
      <sz val="11"/>
      <name val="Arial"/>
      <family val="2"/>
      <charset val="204"/>
    </font>
    <font>
      <sz val="11"/>
      <color indexed="8"/>
      <name val="Calibri"/>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3">
    <xf numFmtId="0" fontId="0" fillId="0" borderId="0"/>
    <xf numFmtId="0" fontId="28" fillId="0" borderId="0"/>
    <xf numFmtId="0" fontId="30" fillId="0" borderId="0"/>
  </cellStyleXfs>
  <cellXfs count="20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7" fillId="5" borderId="1"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2" fillId="0" borderId="1" xfId="0" applyFont="1" applyFill="1" applyBorder="1" applyAlignment="1">
      <alignment vertical="center" wrapText="1"/>
    </xf>
    <xf numFmtId="0" fontId="11" fillId="0" borderId="1" xfId="0" applyFont="1" applyBorder="1" applyAlignment="1">
      <alignmen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0" xfId="0" applyFont="1" applyFill="1"/>
    <xf numFmtId="0" fontId="1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vertical="center"/>
    </xf>
    <xf numFmtId="0" fontId="13"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0" fillId="0" borderId="0" xfId="0" applyAlignment="1">
      <alignment horizontal="center"/>
    </xf>
    <xf numFmtId="0" fontId="10"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8"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wrapText="1"/>
    </xf>
    <xf numFmtId="0" fontId="0" fillId="0" borderId="0" xfId="0" applyFill="1"/>
    <xf numFmtId="0" fontId="10" fillId="0" borderId="7"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xf numFmtId="0" fontId="19" fillId="0" borderId="0" xfId="0" applyFont="1"/>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1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0" fillId="0" borderId="0" xfId="0" applyAlignment="1">
      <alignment wrapText="1"/>
    </xf>
    <xf numFmtId="0" fontId="19" fillId="0" borderId="0" xfId="0" applyFont="1" applyAlignment="1">
      <alignment horizontal="left" vertical="center"/>
    </xf>
    <xf numFmtId="0" fontId="10" fillId="2" borderId="1" xfId="0" applyFont="1" applyFill="1" applyBorder="1" applyAlignment="1">
      <alignment horizontal="center" vertical="top"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0" xfId="0" applyAlignment="1">
      <alignment vertical="top"/>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 fontId="18" fillId="0" borderId="1" xfId="0" applyNumberFormat="1" applyFont="1" applyFill="1" applyBorder="1" applyAlignment="1" applyProtection="1">
      <alignment horizontal="center" vertical="center" wrapText="1"/>
      <protection locked="0"/>
    </xf>
    <xf numFmtId="16" fontId="2"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14" fillId="5" borderId="1" xfId="0" applyFont="1" applyFill="1" applyBorder="1" applyAlignment="1">
      <alignment vertical="center" wrapText="1"/>
    </xf>
    <xf numFmtId="0" fontId="16" fillId="5"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center" wrapText="1"/>
      <protection locked="0"/>
    </xf>
    <xf numFmtId="0" fontId="18" fillId="7" borderId="1" xfId="0" applyFont="1" applyFill="1" applyBorder="1" applyAlignment="1" applyProtection="1">
      <alignment horizontal="left" vertical="center" wrapText="1"/>
      <protection locked="0"/>
    </xf>
    <xf numFmtId="0" fontId="13"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2" fillId="3" borderId="0" xfId="0" applyFont="1" applyFill="1" applyBorder="1" applyAlignment="1">
      <alignment vertical="center" wrapText="1"/>
    </xf>
    <xf numFmtId="0" fontId="22" fillId="3" borderId="8" xfId="0" applyFont="1" applyFill="1" applyBorder="1" applyAlignment="1">
      <alignmen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2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6" fontId="5" fillId="0" borderId="1" xfId="0" applyNumberFormat="1" applyFont="1" applyFill="1" applyBorder="1" applyAlignment="1">
      <alignment horizontal="justify" vertical="center" wrapText="1"/>
    </xf>
    <xf numFmtId="0" fontId="5" fillId="2" borderId="1" xfId="0" applyFont="1" applyFill="1" applyBorder="1" applyAlignment="1" applyProtection="1">
      <alignment horizontal="center" vertical="top" wrapText="1"/>
      <protection locked="0"/>
    </xf>
    <xf numFmtId="16" fontId="5" fillId="0" borderId="1" xfId="0" applyNumberFormat="1" applyFont="1" applyFill="1" applyBorder="1" applyAlignment="1" applyProtection="1">
      <alignment horizontal="justify" vertical="center" wrapText="1"/>
      <protection locked="0"/>
    </xf>
    <xf numFmtId="0" fontId="19" fillId="0" borderId="0" xfId="0" applyFont="1" applyAlignment="1">
      <alignment horizontal="center" vertical="center"/>
    </xf>
    <xf numFmtId="16" fontId="5"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6" fillId="3"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top" wrapText="1"/>
    </xf>
    <xf numFmtId="0" fontId="11"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left" vertical="center" wrapText="1"/>
    </xf>
    <xf numFmtId="0" fontId="5" fillId="0" borderId="0" xfId="0" applyFont="1" applyAlignment="1">
      <alignment horizontal="left" vertical="center"/>
    </xf>
    <xf numFmtId="0" fontId="13" fillId="0" borderId="0" xfId="0" applyFont="1" applyAlignment="1">
      <alignment wrapText="1"/>
    </xf>
    <xf numFmtId="0" fontId="11" fillId="2" borderId="1" xfId="0" applyFont="1" applyFill="1" applyBorder="1" applyAlignment="1" applyProtection="1">
      <alignment horizontal="justify" vertical="center" wrapText="1"/>
      <protection locked="0"/>
    </xf>
    <xf numFmtId="0" fontId="2" fillId="2" borderId="1" xfId="0" applyFont="1" applyFill="1" applyBorder="1" applyAlignment="1">
      <alignment horizontal="left" vertical="center" wrapText="1"/>
    </xf>
    <xf numFmtId="0" fontId="29" fillId="0" borderId="1" xfId="0"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hidden="1"/>
    </xf>
    <xf numFmtId="0" fontId="5" fillId="0" borderId="1" xfId="2" applyFont="1" applyFill="1" applyBorder="1" applyAlignment="1">
      <alignment horizontal="left" vertical="center" wrapText="1"/>
    </xf>
    <xf numFmtId="0" fontId="2" fillId="0" borderId="1" xfId="0" applyFont="1" applyFill="1" applyBorder="1" applyAlignment="1">
      <alignment horizontal="center" vertical="center"/>
    </xf>
    <xf numFmtId="16" fontId="2" fillId="0" borderId="1" xfId="0" applyNumberFormat="1" applyFont="1" applyFill="1" applyBorder="1" applyAlignment="1">
      <alignment horizontal="center" vertical="center"/>
    </xf>
    <xf numFmtId="16" fontId="0" fillId="0" borderId="1" xfId="0" applyNumberFormat="1" applyBorder="1" applyAlignment="1">
      <alignment horizontal="center" vertical="center"/>
    </xf>
    <xf numFmtId="16" fontId="10"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2" fillId="0" borderId="1" xfId="0" applyFont="1" applyBorder="1" applyAlignment="1">
      <alignment vertical="center" wrapText="1"/>
    </xf>
    <xf numFmtId="0" fontId="31" fillId="0" borderId="1" xfId="0" applyFont="1" applyBorder="1" applyAlignment="1">
      <alignment horizontal="left" vertical="center" wrapText="1"/>
    </xf>
    <xf numFmtId="16" fontId="2" fillId="0" borderId="1" xfId="0" applyNumberFormat="1" applyFont="1" applyBorder="1" applyAlignment="1">
      <alignment horizontal="center" vertical="center" wrapText="1"/>
    </xf>
    <xf numFmtId="0" fontId="31" fillId="0" borderId="1" xfId="0" applyFont="1" applyBorder="1" applyAlignment="1">
      <alignment horizontal="justify" vertical="center" wrapText="1"/>
    </xf>
    <xf numFmtId="16" fontId="10"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10" fillId="2" borderId="1" xfId="0"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0" fillId="0" borderId="0" xfId="0" applyAlignment="1">
      <alignment horizontal="left"/>
    </xf>
    <xf numFmtId="0" fontId="0"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justify" vertical="center" wrapText="1"/>
    </xf>
    <xf numFmtId="0" fontId="0" fillId="0" borderId="10" xfId="0" applyBorder="1" applyAlignment="1">
      <alignment horizontal="right" wrapText="1"/>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20" fillId="5" borderId="2" xfId="0" applyFont="1" applyFill="1" applyBorder="1" applyAlignment="1">
      <alignment horizontal="center"/>
    </xf>
    <xf numFmtId="0" fontId="20" fillId="5" borderId="3" xfId="0" applyFont="1" applyFill="1" applyBorder="1" applyAlignment="1">
      <alignment horizont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2" fillId="0" borderId="10" xfId="0" applyFont="1" applyBorder="1" applyAlignment="1">
      <alignment horizontal="right" wrapText="1"/>
    </xf>
    <xf numFmtId="0" fontId="2" fillId="0" borderId="10" xfId="0" applyFont="1" applyBorder="1" applyAlignment="1">
      <alignment horizontal="right"/>
    </xf>
    <xf numFmtId="0" fontId="24" fillId="3" borderId="1" xfId="0" applyFont="1" applyFill="1" applyBorder="1" applyAlignment="1" applyProtection="1">
      <alignment horizontal="center" vertical="center" wrapText="1"/>
      <protection locked="0"/>
    </xf>
    <xf numFmtId="0" fontId="22" fillId="3" borderId="2"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top" wrapText="1"/>
    </xf>
    <xf numFmtId="0" fontId="14" fillId="3" borderId="3"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0" fillId="0" borderId="10" xfId="0" applyBorder="1" applyAlignment="1">
      <alignment horizontal="right"/>
    </xf>
    <xf numFmtId="0" fontId="15" fillId="3" borderId="13"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2" fillId="3" borderId="12" xfId="0" applyFont="1" applyFill="1" applyBorder="1" applyAlignment="1" applyProtection="1">
      <alignment horizontal="center" vertical="center" wrapText="1"/>
      <protection locked="0"/>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4" borderId="12" xfId="0" applyFont="1" applyFill="1" applyBorder="1" applyAlignment="1" applyProtection="1">
      <alignment horizontal="center" vertical="center" wrapText="1"/>
      <protection locked="0"/>
    </xf>
    <xf numFmtId="0" fontId="1" fillId="0" borderId="10" xfId="0" applyFont="1" applyBorder="1" applyAlignment="1">
      <alignment horizontal="right" wrapText="1"/>
    </xf>
    <xf numFmtId="0" fontId="1" fillId="0" borderId="10" xfId="0" applyFont="1" applyBorder="1" applyAlignment="1">
      <alignment horizontal="right"/>
    </xf>
    <xf numFmtId="0" fontId="15" fillId="3" borderId="12" xfId="0" applyFont="1" applyFill="1" applyBorder="1" applyAlignment="1" applyProtection="1">
      <alignment horizontal="center" vertical="center" wrapText="1"/>
      <protection locked="0"/>
    </xf>
    <xf numFmtId="0" fontId="10" fillId="0" borderId="1" xfId="0" applyFont="1" applyBorder="1" applyAlignment="1">
      <alignment horizontal="justify" vertical="center" wrapText="1"/>
    </xf>
  </cellXfs>
  <cellStyles count="3">
    <cellStyle name="Normal" xfId="0" builtinId="0"/>
    <cellStyle name="Normal 2" xfId="1" xr:uid="{00000000-0005-0000-0000-000001000000}"/>
    <cellStyle name="Normal_Hoja1" xfId="2" xr:uid="{00000000-0005-0000-0000-000002000000}"/>
  </cellStyles>
  <dxfs count="124">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
  <sheetViews>
    <sheetView tabSelected="1" zoomScale="70" zoomScaleNormal="70" workbookViewId="0">
      <pane xSplit="7" ySplit="2" topLeftCell="H3" activePane="bottomRight" state="frozen"/>
      <selection pane="topRight" activeCell="D1" sqref="D1"/>
      <selection pane="bottomLeft" activeCell="A3" sqref="A3"/>
      <selection pane="bottomRight" activeCell="H3" sqref="H3"/>
    </sheetView>
  </sheetViews>
  <sheetFormatPr baseColWidth="10" defaultRowHeight="15.75" x14ac:dyDescent="0.25"/>
  <cols>
    <col min="1" max="1" width="16.375" customWidth="1"/>
    <col min="2" max="6" width="14.625" customWidth="1"/>
    <col min="7" max="7" width="18.25" style="54" customWidth="1"/>
    <col min="8" max="8" width="37.625" customWidth="1"/>
    <col min="9" max="9" width="19.625" customWidth="1"/>
    <col min="10" max="10" width="10.875" customWidth="1"/>
    <col min="11" max="11" width="11.875" customWidth="1"/>
    <col min="12" max="12" width="10.875" customWidth="1"/>
    <col min="13" max="13" width="13.625" customWidth="1"/>
    <col min="14" max="14" width="9" customWidth="1"/>
    <col min="15" max="15" width="24.125" customWidth="1"/>
    <col min="16" max="24" width="10.875" customWidth="1"/>
    <col min="30" max="30" width="39.625" customWidth="1"/>
    <col min="31" max="31" width="11" customWidth="1"/>
    <col min="34" max="34" width="55.25" customWidth="1"/>
    <col min="35" max="35" width="11.125" customWidth="1"/>
    <col min="36" max="36" width="11" customWidth="1"/>
  </cols>
  <sheetData>
    <row r="1" spans="1:36" ht="15" customHeight="1" x14ac:dyDescent="0.25">
      <c r="A1" s="155" t="s">
        <v>182</v>
      </c>
      <c r="B1" s="155"/>
      <c r="C1" s="155"/>
      <c r="D1" s="155"/>
      <c r="E1" s="155"/>
      <c r="F1" s="155"/>
      <c r="G1" s="155"/>
      <c r="H1" s="155"/>
      <c r="I1" s="156"/>
      <c r="J1" s="157" t="s">
        <v>0</v>
      </c>
      <c r="K1" s="158"/>
      <c r="L1" s="158"/>
      <c r="M1" s="158"/>
      <c r="N1" s="159"/>
      <c r="O1" s="153" t="s">
        <v>1</v>
      </c>
      <c r="P1" s="154"/>
      <c r="Q1" s="154"/>
      <c r="R1" s="154"/>
      <c r="S1" s="154"/>
      <c r="T1" s="154"/>
      <c r="U1" s="154"/>
      <c r="V1" s="154"/>
      <c r="W1" s="154"/>
      <c r="X1" s="160"/>
      <c r="Y1" s="161" t="s">
        <v>2</v>
      </c>
      <c r="Z1" s="162"/>
      <c r="AA1" s="162"/>
      <c r="AB1" s="162"/>
      <c r="AC1" s="163"/>
      <c r="AD1" s="153" t="s">
        <v>3</v>
      </c>
      <c r="AE1" s="154"/>
      <c r="AF1" s="154"/>
      <c r="AG1" s="154"/>
      <c r="AH1" s="160"/>
      <c r="AI1" s="153" t="s">
        <v>4</v>
      </c>
      <c r="AJ1" s="154"/>
    </row>
    <row r="2" spans="1:36" ht="105" customHeight="1" x14ac:dyDescent="0.25">
      <c r="A2" s="41" t="s">
        <v>5</v>
      </c>
      <c r="B2" s="39" t="s">
        <v>6</v>
      </c>
      <c r="C2" s="38" t="s">
        <v>7</v>
      </c>
      <c r="D2" s="38" t="s">
        <v>8</v>
      </c>
      <c r="E2" s="38" t="s">
        <v>9</v>
      </c>
      <c r="F2" s="38" t="s">
        <v>10</v>
      </c>
      <c r="G2" s="81" t="s">
        <v>11</v>
      </c>
      <c r="H2" s="10" t="s">
        <v>12</v>
      </c>
      <c r="I2" s="10" t="s">
        <v>183</v>
      </c>
      <c r="J2" s="41" t="s">
        <v>14</v>
      </c>
      <c r="K2" s="41" t="s">
        <v>15</v>
      </c>
      <c r="L2" s="41" t="s">
        <v>0</v>
      </c>
      <c r="M2" s="10" t="s">
        <v>16</v>
      </c>
      <c r="N2" s="10" t="s">
        <v>17</v>
      </c>
      <c r="O2" s="10" t="s">
        <v>18</v>
      </c>
      <c r="P2" s="42" t="s">
        <v>19</v>
      </c>
      <c r="Q2" s="10" t="s">
        <v>20</v>
      </c>
      <c r="R2" s="10" t="s">
        <v>21</v>
      </c>
      <c r="S2" s="10" t="s">
        <v>22</v>
      </c>
      <c r="T2" s="10" t="s">
        <v>23</v>
      </c>
      <c r="U2" s="10" t="s">
        <v>24</v>
      </c>
      <c r="V2" s="10" t="s">
        <v>25</v>
      </c>
      <c r="W2" s="10" t="s">
        <v>26</v>
      </c>
      <c r="X2" s="10" t="s">
        <v>27</v>
      </c>
      <c r="Y2" s="41" t="s">
        <v>14</v>
      </c>
      <c r="Z2" s="41" t="s">
        <v>15</v>
      </c>
      <c r="AA2" s="41" t="s">
        <v>0</v>
      </c>
      <c r="AB2" s="10" t="s">
        <v>16</v>
      </c>
      <c r="AC2" s="10" t="s">
        <v>17</v>
      </c>
      <c r="AD2" s="10" t="s">
        <v>28</v>
      </c>
      <c r="AE2" s="10" t="s">
        <v>184</v>
      </c>
      <c r="AF2" s="10" t="s">
        <v>29</v>
      </c>
      <c r="AG2" s="10" t="s">
        <v>185</v>
      </c>
      <c r="AH2" s="10" t="s">
        <v>31</v>
      </c>
      <c r="AI2" s="10" t="s">
        <v>32</v>
      </c>
      <c r="AJ2" s="80" t="s">
        <v>33</v>
      </c>
    </row>
    <row r="3" spans="1:36" ht="177.75" customHeight="1" x14ac:dyDescent="0.25">
      <c r="A3" s="19" t="s">
        <v>186</v>
      </c>
      <c r="B3" s="19" t="s">
        <v>193</v>
      </c>
      <c r="C3" s="19" t="s">
        <v>36</v>
      </c>
      <c r="D3" s="19" t="s">
        <v>194</v>
      </c>
      <c r="E3" s="19" t="s">
        <v>195</v>
      </c>
      <c r="F3" s="19" t="s">
        <v>63</v>
      </c>
      <c r="G3" s="82" t="s">
        <v>187</v>
      </c>
      <c r="H3" s="48" t="s">
        <v>196</v>
      </c>
      <c r="I3" s="48" t="s">
        <v>188</v>
      </c>
      <c r="J3" s="47" t="s">
        <v>66</v>
      </c>
      <c r="K3" s="47" t="s">
        <v>189</v>
      </c>
      <c r="L3" s="47">
        <f t="shared" ref="L3" si="0">(IF(K3="Insignificante",1.25,IF(K3="Menor",2.5,IF(K3="Moderado",5,IF(K3="Mayor",10,IF(K3="Catastrófico",20,0))))))*(IF(J3="Rara vez",1,IF(J3="Improbable",2,IF(J3="Posible",3,IF(J3="Probable",4,IF(J3="Casi seguro",5,0))))))</f>
        <v>40</v>
      </c>
      <c r="M3" s="47" t="str">
        <f t="shared" ref="M3" si="1">IF(AND(L3&lt;4,L3&gt;1),"Zona de riesgo baja",IF(AND(L3&gt;4,L3&lt;8),"Zona de riesgo moderada",IF(AND(L3&gt;8,L3&lt;=20),"Zona de riesgo alta",IF(L3&gt;20,"Zona de riesgo extrema",0))))</f>
        <v>Zona de riesgo extrema</v>
      </c>
      <c r="N3" s="48" t="str">
        <f t="shared" ref="N3" si="2">IF(M3="Zona de riesgo baja","Aceptar",IF(M3="Zona de riesgo moderada","Prevenir
Retener
Proteger",IF(M3="Zona de riesgo alta","Prevenir
Proteger
Transferir",IF(M3="Zona de riesgo extrema","Prevenir
Proteger
Transferir
Eliminar",0))))</f>
        <v>Prevenir
Proteger
Transferir
Eliminar</v>
      </c>
      <c r="O3" s="83" t="s">
        <v>190</v>
      </c>
      <c r="P3" s="19" t="s">
        <v>127</v>
      </c>
      <c r="Q3" s="19" t="s">
        <v>45</v>
      </c>
      <c r="R3" s="19" t="s">
        <v>45</v>
      </c>
      <c r="S3" s="19" t="s">
        <v>46</v>
      </c>
      <c r="T3" s="19" t="s">
        <v>45</v>
      </c>
      <c r="U3" s="19" t="s">
        <v>45</v>
      </c>
      <c r="V3" s="19" t="s">
        <v>45</v>
      </c>
      <c r="W3" s="19">
        <f t="shared" ref="W3" si="3">IF(Q3="SI",15,0)+IF(R3="SI",5,0)+IF(T3="SI",15,0)+IF(U3="SI",10,0)+IF(V3="SI",30,0)+IF(S3="Automático",25,IF(S3="Manual",15,0))</f>
        <v>90</v>
      </c>
      <c r="X3" s="49" t="str">
        <f t="shared" ref="X3" si="4">IF(W3&lt;50,"No hay desplazamiento",IF(W3&gt;76,CONCATENATE("Baja 2 niveles de ",P3),CONCATENATE("Baja 1 nivel de ",P3)))</f>
        <v>Baja 2 niveles de Probabilidad e impacto</v>
      </c>
      <c r="Y3" s="47" t="s">
        <v>68</v>
      </c>
      <c r="Z3" s="47" t="s">
        <v>42</v>
      </c>
      <c r="AA3" s="47">
        <f t="shared" ref="AA3" si="5">(IF(Z3="Insignificante",1.25,IF(Z3="Menor",2.5,IF(Z3="Moderado",5,IF(Z3="Mayor",10,IF(Z3="Catastrófico",20,0))))))*(IF(Y3="Rara vez",1,IF(Y3="Improbable",2,IF(Y3="Posible",3,IF(Y3="Probable",4,IF(Y3="Casi seguro",5,0))))))</f>
        <v>5</v>
      </c>
      <c r="AB3" s="47" t="str">
        <f t="shared" ref="AB3" si="6">IF(AND(AA3&lt;4,AA3&gt;1),"Zona de riesgo baja",IF(AND(AA3&gt;4,AA3&lt;8),"Zona de riesgo moderada",IF(AND(AA3&gt;8,AA3&lt;=20),"Zona de riesgo alta",IF(AA3&gt;20,"Zona de riesgo extrema",0))))</f>
        <v>Zona de riesgo moderada</v>
      </c>
      <c r="AC3" s="48" t="str">
        <f t="shared" ref="AC3" si="7">IF(AB3="Zona de riesgo baja","Aceptar",IF(AB3="Zona de riesgo moderada","Prevenir
Retener
Proteger",IF(AB3="Zona de riesgo alta","Prevenir
Proteger
Transferir",IF(AB3="Zona de riesgo extrema","Prevenir
Proteger
Transferir
Eliminar",0))))</f>
        <v>Prevenir
Retener
Proteger</v>
      </c>
      <c r="AD3" s="83" t="s">
        <v>191</v>
      </c>
      <c r="AE3" s="13" t="s">
        <v>192</v>
      </c>
      <c r="AF3" s="13" t="s">
        <v>197</v>
      </c>
      <c r="AG3" s="77">
        <v>44196</v>
      </c>
      <c r="AH3" s="13" t="s">
        <v>333</v>
      </c>
      <c r="AI3" s="13" t="s">
        <v>156</v>
      </c>
      <c r="AJ3" s="151">
        <v>45272</v>
      </c>
    </row>
    <row r="4" spans="1:36" ht="60" customHeight="1" x14ac:dyDescent="0.25">
      <c r="AF4" s="152" t="s">
        <v>289</v>
      </c>
      <c r="AG4" s="152"/>
    </row>
  </sheetData>
  <sheetProtection formatCells="0" formatColumns="0" formatRows="0" insertColumns="0" insertRows="0" insertHyperlinks="0" deleteColumns="0" deleteRows="0" sort="0" autoFilter="0" pivotTables="0"/>
  <mergeCells count="7">
    <mergeCell ref="AF4:AG4"/>
    <mergeCell ref="AI1:AJ1"/>
    <mergeCell ref="A1:I1"/>
    <mergeCell ref="J1:N1"/>
    <mergeCell ref="O1:X1"/>
    <mergeCell ref="Y1:AC1"/>
    <mergeCell ref="AD1:AH1"/>
  </mergeCells>
  <conditionalFormatting sqref="M3 AB3">
    <cfRule type="containsText" dxfId="123" priority="1" operator="containsText" text="Zona de riesgo extrema">
      <formula>NOT(ISERROR(SEARCH("Zona de riesgo extrema",M3)))</formula>
    </cfRule>
    <cfRule type="containsText" dxfId="122" priority="2" operator="containsText" text="Zona de riesgo alta">
      <formula>NOT(ISERROR(SEARCH("Zona de riesgo alta",M3)))</formula>
    </cfRule>
    <cfRule type="containsText" dxfId="121" priority="3" operator="containsText" text="Zona de riesgo moderada">
      <formula>NOT(ISERROR(SEARCH("Zona de riesgo moderada",M3)))</formula>
    </cfRule>
    <cfRule type="cellIs" dxfId="120" priority="4" operator="equal">
      <formula>"Zona de riesgo baja"</formula>
    </cfRule>
  </conditionalFormatting>
  <dataValidations count="5">
    <dataValidation type="list" allowBlank="1" showInputMessage="1" showErrorMessage="1" sqref="P3" xr:uid="{00000000-0002-0000-0000-000000000000}">
      <formula1>"Probabilidad,Impacto,Probabilidad e impacto"</formula1>
    </dataValidation>
    <dataValidation type="list" allowBlank="1" showInputMessage="1" showErrorMessage="1" sqref="Y3 J3" xr:uid="{00000000-0002-0000-0000-000001000000}">
      <formula1>"Rara vez,Improbable,Posible,Probable,Casi seguro"</formula1>
    </dataValidation>
    <dataValidation type="list" allowBlank="1" showInputMessage="1" showErrorMessage="1" sqref="S3" xr:uid="{00000000-0002-0000-0000-000002000000}">
      <formula1>"Automático,Manual"</formula1>
    </dataValidation>
    <dataValidation type="list" allowBlank="1" showInputMessage="1" showErrorMessage="1" sqref="T3:V3 Q3:R3" xr:uid="{00000000-0002-0000-0000-000003000000}">
      <formula1>"SI,NO"</formula1>
    </dataValidation>
    <dataValidation type="list" allowBlank="1" showInputMessage="1" showErrorMessage="1" sqref="K3 Z3" xr:uid="{00000000-0002-0000-0000-000004000000}">
      <formula1>"Insignificante,Menor,Moderado,Mayor,Catastrófico"</formula1>
    </dataValidation>
  </dataValidations>
  <pageMargins left="0.75" right="0.75" top="1" bottom="1" header="0.5" footer="0.5"/>
  <pageSetup orientation="portrait" horizontalDpi="4294967292" verticalDpi="4294967292"/>
  <ignoredErrors>
    <ignoredError sqref="L3:N3 AA3:AC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AF6" sqref="AF6"/>
    </sheetView>
  </sheetViews>
  <sheetFormatPr baseColWidth="10" defaultRowHeight="15" x14ac:dyDescent="0.2"/>
  <cols>
    <col min="1" max="1" width="17.75" style="26" customWidth="1"/>
    <col min="2" max="2" width="28.125" style="27" customWidth="1"/>
    <col min="3" max="3" width="12.375" style="7" customWidth="1"/>
    <col min="4" max="4" width="17.125" style="7" customWidth="1"/>
    <col min="5" max="5" width="10.875" style="7" customWidth="1"/>
    <col min="6" max="6" width="29" style="123" customWidth="1"/>
    <col min="7" max="7" width="53.5" style="7" customWidth="1"/>
    <col min="8" max="8" width="27.375" style="122" customWidth="1"/>
    <col min="9" max="9" width="17" style="7" customWidth="1"/>
    <col min="10" max="10" width="11.625" style="7" customWidth="1"/>
    <col min="11" max="11" width="10.875" style="7" customWidth="1"/>
    <col min="12" max="12" width="11.625" style="7" customWidth="1"/>
    <col min="13" max="13" width="11" style="7" customWidth="1"/>
    <col min="14" max="14" width="25.375" style="7" customWidth="1"/>
    <col min="15" max="15" width="9.875" style="7" customWidth="1"/>
    <col min="16" max="22" width="10.875" style="7" customWidth="1"/>
    <col min="23" max="23" width="14.625" style="7" customWidth="1"/>
    <col min="24" max="24" width="11" style="7"/>
    <col min="25" max="25" width="11.625" style="7" customWidth="1"/>
    <col min="26" max="26" width="15.875" style="7" customWidth="1"/>
    <col min="27" max="27" width="13.5" style="7" customWidth="1"/>
    <col min="28" max="28" width="21" style="7" customWidth="1"/>
    <col min="29" max="29" width="27.875" style="7" customWidth="1"/>
    <col min="30" max="30" width="18.125" style="7" customWidth="1"/>
    <col min="31" max="31" width="13.875" style="7" customWidth="1"/>
    <col min="32" max="32" width="44.25" style="7" customWidth="1"/>
    <col min="33" max="35" width="11" style="7" customWidth="1"/>
    <col min="36" max="16384" width="11" style="7"/>
  </cols>
  <sheetData>
    <row r="1" spans="1:34" ht="15.75" x14ac:dyDescent="0.2">
      <c r="A1" s="106"/>
      <c r="B1" s="107"/>
      <c r="C1" s="106"/>
      <c r="D1" s="24"/>
      <c r="E1" s="106"/>
      <c r="F1" s="108"/>
      <c r="G1" s="109"/>
      <c r="H1" s="110"/>
      <c r="I1" s="106"/>
      <c r="J1" s="106"/>
      <c r="K1" s="106"/>
      <c r="L1" s="111"/>
      <c r="M1" s="111"/>
      <c r="N1" s="109"/>
      <c r="O1" s="109"/>
      <c r="P1" s="109"/>
      <c r="Q1" s="109"/>
      <c r="R1" s="109"/>
      <c r="S1" s="109"/>
      <c r="T1" s="109"/>
      <c r="U1" s="109"/>
      <c r="V1" s="109"/>
      <c r="W1" s="109"/>
      <c r="X1" s="106"/>
      <c r="Y1" s="106"/>
      <c r="Z1" s="106"/>
      <c r="AA1" s="109"/>
      <c r="AB1" s="106"/>
      <c r="AC1" s="106"/>
      <c r="AD1" s="106"/>
      <c r="AE1" s="106"/>
      <c r="AF1" s="106"/>
      <c r="AG1" s="106"/>
      <c r="AH1" s="106"/>
    </row>
    <row r="2" spans="1:34" ht="15" customHeight="1" x14ac:dyDescent="0.2">
      <c r="A2" s="167"/>
      <c r="B2" s="167"/>
      <c r="C2" s="167"/>
      <c r="D2" s="167"/>
      <c r="E2" s="167"/>
      <c r="F2" s="167"/>
      <c r="G2" s="167"/>
      <c r="H2" s="168"/>
      <c r="I2" s="169" t="s">
        <v>0</v>
      </c>
      <c r="J2" s="170"/>
      <c r="K2" s="170"/>
      <c r="L2" s="170"/>
      <c r="M2" s="170"/>
      <c r="N2" s="170"/>
      <c r="O2" s="171"/>
      <c r="P2" s="166" t="s">
        <v>1</v>
      </c>
      <c r="Q2" s="166"/>
      <c r="R2" s="166"/>
      <c r="S2" s="166"/>
      <c r="T2" s="166"/>
      <c r="U2" s="166"/>
      <c r="V2" s="166"/>
      <c r="W2" s="166"/>
      <c r="X2" s="172" t="s">
        <v>2</v>
      </c>
      <c r="Y2" s="172"/>
      <c r="Z2" s="172"/>
      <c r="AA2" s="172"/>
      <c r="AB2" s="166" t="s">
        <v>3</v>
      </c>
      <c r="AC2" s="166"/>
      <c r="AD2" s="166"/>
      <c r="AE2" s="166"/>
      <c r="AF2" s="166"/>
      <c r="AG2" s="166" t="s">
        <v>4</v>
      </c>
      <c r="AH2" s="166"/>
    </row>
    <row r="3" spans="1:34" s="11" customFormat="1" ht="127.5" customHeight="1" x14ac:dyDescent="0.2">
      <c r="A3" s="112" t="s">
        <v>5</v>
      </c>
      <c r="B3" s="113" t="s">
        <v>6</v>
      </c>
      <c r="C3" s="112" t="s">
        <v>7</v>
      </c>
      <c r="D3" s="112" t="s">
        <v>8</v>
      </c>
      <c r="E3" s="112" t="s">
        <v>10</v>
      </c>
      <c r="F3" s="114" t="s">
        <v>11</v>
      </c>
      <c r="G3" s="8" t="s">
        <v>12</v>
      </c>
      <c r="H3" s="8" t="s">
        <v>13</v>
      </c>
      <c r="I3" s="9" t="s">
        <v>14</v>
      </c>
      <c r="J3" s="9" t="s">
        <v>15</v>
      </c>
      <c r="K3" s="9" t="s">
        <v>0</v>
      </c>
      <c r="L3" s="8" t="s">
        <v>16</v>
      </c>
      <c r="M3" s="8" t="s">
        <v>17</v>
      </c>
      <c r="N3" s="8" t="s">
        <v>18</v>
      </c>
      <c r="O3" s="8" t="s">
        <v>19</v>
      </c>
      <c r="P3" s="8" t="s">
        <v>20</v>
      </c>
      <c r="Q3" s="8" t="s">
        <v>21</v>
      </c>
      <c r="R3" s="8" t="s">
        <v>22</v>
      </c>
      <c r="S3" s="8" t="s">
        <v>23</v>
      </c>
      <c r="T3" s="8" t="s">
        <v>24</v>
      </c>
      <c r="U3" s="8" t="s">
        <v>25</v>
      </c>
      <c r="V3" s="8" t="s">
        <v>26</v>
      </c>
      <c r="W3" s="8" t="s">
        <v>27</v>
      </c>
      <c r="X3" s="9" t="s">
        <v>14</v>
      </c>
      <c r="Y3" s="9" t="s">
        <v>15</v>
      </c>
      <c r="Z3" s="9" t="s">
        <v>0</v>
      </c>
      <c r="AA3" s="8" t="s">
        <v>16</v>
      </c>
      <c r="AB3" s="8" t="s">
        <v>17</v>
      </c>
      <c r="AC3" s="8" t="s">
        <v>28</v>
      </c>
      <c r="AD3" s="8" t="s">
        <v>29</v>
      </c>
      <c r="AE3" s="8" t="s">
        <v>30</v>
      </c>
      <c r="AF3" s="8" t="s">
        <v>31</v>
      </c>
      <c r="AG3" s="8" t="s">
        <v>32</v>
      </c>
      <c r="AH3" s="9" t="s">
        <v>33</v>
      </c>
    </row>
    <row r="4" spans="1:34" s="20" customFormat="1" ht="175.5" customHeight="1" x14ac:dyDescent="0.2">
      <c r="A4" s="12" t="s">
        <v>317</v>
      </c>
      <c r="B4" s="12" t="s">
        <v>131</v>
      </c>
      <c r="C4" s="12" t="s">
        <v>36</v>
      </c>
      <c r="D4" s="18" t="s">
        <v>252</v>
      </c>
      <c r="E4" s="115" t="s">
        <v>58</v>
      </c>
      <c r="F4" s="116" t="s">
        <v>242</v>
      </c>
      <c r="G4" s="117" t="s">
        <v>243</v>
      </c>
      <c r="H4" s="118" t="s">
        <v>244</v>
      </c>
      <c r="I4" s="119" t="s">
        <v>41</v>
      </c>
      <c r="J4" s="119" t="s">
        <v>42</v>
      </c>
      <c r="K4" s="119">
        <f t="shared" ref="K4:K6" si="0">(IF(J4="Insignificante",1.25,IF(J4="Menor",2.5,IF(J4="Moderado",5,IF(J4="Mayor",10,IF(J4="Catastrófico",20,0))))))*(IF(I4="Rara vez",1,IF(I4="Improbable",2,IF(I4="Posible",3,IF(I4="Probable",4,IF(I4="Casi seguro",5,0))))))</f>
        <v>15</v>
      </c>
      <c r="L4" s="119" t="str">
        <f t="shared" ref="L4:L6" si="1">IF(AND(K4&lt;4,K4&gt;1),"Zona de riesgo baja",IF(AND(K4&gt;4,K4&lt;8),"Zona de riesgo moderada",IF(AND(K4&gt;8,K4&lt;=20),"Zona de riesgo alta",IF(K4&gt;20,"Zona de riesgo extrema",0))))</f>
        <v>Zona de riesgo alta</v>
      </c>
      <c r="M4" s="120" t="str">
        <f t="shared" ref="M4:M6" si="2">IF(L4="Zona de riesgo baja","Aceptar",IF(L4="Zona de riesgo moderada","Prevenir
Retener
Proteger",IF(L4="Zona de riesgo alta","Prevenir
Proteger
Transferir",IF(L4="Zona de riesgo extrema","Prevenir
Proteger
Transferir
Eliminar",0))))</f>
        <v>Prevenir
Proteger
Transferir</v>
      </c>
      <c r="N4" s="124" t="s">
        <v>253</v>
      </c>
      <c r="O4" s="16" t="s">
        <v>45</v>
      </c>
      <c r="P4" s="16" t="s">
        <v>45</v>
      </c>
      <c r="Q4" s="16" t="s">
        <v>46</v>
      </c>
      <c r="R4" s="16" t="s">
        <v>45</v>
      </c>
      <c r="S4" s="16" t="s">
        <v>45</v>
      </c>
      <c r="T4" s="16" t="s">
        <v>45</v>
      </c>
      <c r="U4" s="16" t="s">
        <v>45</v>
      </c>
      <c r="V4" s="16">
        <f t="shared" ref="V4:V6" si="3">IF(P4="SI",15,0)+IF(Q4="SI",5,0)+IF(S4="SI",15,0)+IF(T4="SI",10,0)+IF(U4="SI",30,0)+IF(R4="Automático",25,IF(R4="Manual",15,0))</f>
        <v>70</v>
      </c>
      <c r="W4" s="18" t="str">
        <f t="shared" ref="W4:W6" si="4">IF(V4&lt;50,"No hay desplazamiento",IF(V4&gt;76,CONCATENATE("Baja 2 niveles de ",O4),CONCATENATE("Baja 1 nivel de ",O4)))</f>
        <v>Baja 1 nivel de SI</v>
      </c>
      <c r="X4" s="119" t="s">
        <v>41</v>
      </c>
      <c r="Y4" s="119" t="s">
        <v>42</v>
      </c>
      <c r="Z4" s="119">
        <f t="shared" ref="Z4:Z6" si="5">(IF(Y4="Insignificante",1.25,IF(Y4="Menor",2.5,IF(Y4="Moderado",5,IF(Y4="Mayor",10,IF(Y4="Catastrófico",20,0))))))*(IF(X4="Rara vez",1,IF(X4="Improbable",2,IF(X4="Posible",3,IF(X4="Probable",4,IF(X4="Casi seguro",5,0))))))</f>
        <v>15</v>
      </c>
      <c r="AA4" s="119" t="str">
        <f t="shared" ref="AA4:AA6" si="6">IF(AND(Z4&lt;4,Z4&gt;1),"Zona de riesgo baja",IF(AND(Z4&gt;4,Z4&lt;8),"Zona de riesgo moderada",IF(AND(Z4&gt;8,Z4&lt;=20),"Zona de riesgo alta",IF(Z4&gt;20,"Zona de riesgo extrema",0))))</f>
        <v>Zona de riesgo alta</v>
      </c>
      <c r="AB4" s="120" t="str">
        <f t="shared" ref="AB4:AB6" si="7">IF(AA4="Zona de riesgo baja","Aceptar",IF(AA4="Zona de riesgo moderada","Prevenir
Retener
Proteger",IF(AA4="Zona de riesgo alta","Prevenir
Proteger
Transferir",IF(AA4="Zona de riesgo extrema","Prevenir
Proteger
Transferir
Eliminar",0))))</f>
        <v>Prevenir
Proteger
Transferir</v>
      </c>
      <c r="AC4" s="125" t="s">
        <v>255</v>
      </c>
      <c r="AD4" s="115" t="s">
        <v>319</v>
      </c>
      <c r="AE4" s="76">
        <v>44196</v>
      </c>
      <c r="AF4" s="16" t="s">
        <v>335</v>
      </c>
      <c r="AG4" s="133" t="s">
        <v>156</v>
      </c>
      <c r="AH4" s="134">
        <v>44907</v>
      </c>
    </row>
    <row r="5" spans="1:34" s="20" customFormat="1" ht="152.25" customHeight="1" x14ac:dyDescent="0.2">
      <c r="A5" s="12" t="s">
        <v>317</v>
      </c>
      <c r="B5" s="12" t="s">
        <v>131</v>
      </c>
      <c r="C5" s="12" t="s">
        <v>36</v>
      </c>
      <c r="D5" s="18" t="s">
        <v>251</v>
      </c>
      <c r="E5" s="115" t="s">
        <v>116</v>
      </c>
      <c r="F5" s="121" t="s">
        <v>245</v>
      </c>
      <c r="G5" s="117" t="s">
        <v>320</v>
      </c>
      <c r="H5" s="118" t="s">
        <v>246</v>
      </c>
      <c r="I5" s="119" t="s">
        <v>41</v>
      </c>
      <c r="J5" s="119" t="s">
        <v>42</v>
      </c>
      <c r="K5" s="119">
        <f t="shared" si="0"/>
        <v>15</v>
      </c>
      <c r="L5" s="119" t="str">
        <f t="shared" si="1"/>
        <v>Zona de riesgo alta</v>
      </c>
      <c r="M5" s="120" t="str">
        <f t="shared" si="2"/>
        <v>Prevenir
Proteger
Transferir</v>
      </c>
      <c r="N5" s="124" t="s">
        <v>254</v>
      </c>
      <c r="O5" s="16" t="s">
        <v>45</v>
      </c>
      <c r="P5" s="16" t="s">
        <v>45</v>
      </c>
      <c r="Q5" s="16" t="s">
        <v>46</v>
      </c>
      <c r="R5" s="16" t="s">
        <v>45</v>
      </c>
      <c r="S5" s="16" t="s">
        <v>45</v>
      </c>
      <c r="T5" s="16" t="s">
        <v>45</v>
      </c>
      <c r="U5" s="16" t="s">
        <v>45</v>
      </c>
      <c r="V5" s="16">
        <f t="shared" si="3"/>
        <v>70</v>
      </c>
      <c r="W5" s="18" t="str">
        <f t="shared" si="4"/>
        <v>Baja 1 nivel de SI</v>
      </c>
      <c r="X5" s="119" t="s">
        <v>41</v>
      </c>
      <c r="Y5" s="119" t="s">
        <v>42</v>
      </c>
      <c r="Z5" s="119">
        <f t="shared" si="5"/>
        <v>15</v>
      </c>
      <c r="AA5" s="119" t="str">
        <f t="shared" si="6"/>
        <v>Zona de riesgo alta</v>
      </c>
      <c r="AB5" s="120" t="str">
        <f t="shared" si="7"/>
        <v>Prevenir
Proteger
Transferir</v>
      </c>
      <c r="AC5" s="125" t="s">
        <v>256</v>
      </c>
      <c r="AD5" s="16" t="s">
        <v>319</v>
      </c>
      <c r="AE5" s="76">
        <v>44196</v>
      </c>
      <c r="AF5" s="16" t="s">
        <v>336</v>
      </c>
      <c r="AG5" s="133" t="s">
        <v>156</v>
      </c>
      <c r="AH5" s="134">
        <v>44907</v>
      </c>
    </row>
    <row r="6" spans="1:34" s="20" customFormat="1" ht="128.25" x14ac:dyDescent="0.2">
      <c r="A6" s="12" t="s">
        <v>317</v>
      </c>
      <c r="B6" s="12" t="s">
        <v>131</v>
      </c>
      <c r="C6" s="12" t="s">
        <v>36</v>
      </c>
      <c r="D6" s="18" t="s">
        <v>156</v>
      </c>
      <c r="E6" s="115" t="s">
        <v>58</v>
      </c>
      <c r="F6" s="121" t="s">
        <v>247</v>
      </c>
      <c r="G6" s="117" t="s">
        <v>248</v>
      </c>
      <c r="H6" s="115" t="s">
        <v>249</v>
      </c>
      <c r="I6" s="119" t="s">
        <v>41</v>
      </c>
      <c r="J6" s="119" t="s">
        <v>42</v>
      </c>
      <c r="K6" s="119">
        <f t="shared" si="0"/>
        <v>15</v>
      </c>
      <c r="L6" s="119" t="str">
        <f t="shared" si="1"/>
        <v>Zona de riesgo alta</v>
      </c>
      <c r="M6" s="120" t="str">
        <f t="shared" si="2"/>
        <v>Prevenir
Proteger
Transferir</v>
      </c>
      <c r="N6" s="124" t="s">
        <v>250</v>
      </c>
      <c r="O6" s="16" t="s">
        <v>45</v>
      </c>
      <c r="P6" s="16" t="s">
        <v>45</v>
      </c>
      <c r="Q6" s="16" t="s">
        <v>46</v>
      </c>
      <c r="R6" s="16" t="s">
        <v>45</v>
      </c>
      <c r="S6" s="16" t="s">
        <v>45</v>
      </c>
      <c r="T6" s="16" t="s">
        <v>45</v>
      </c>
      <c r="U6" s="16" t="s">
        <v>45</v>
      </c>
      <c r="V6" s="16">
        <f t="shared" si="3"/>
        <v>70</v>
      </c>
      <c r="W6" s="18" t="str">
        <f t="shared" si="4"/>
        <v>Baja 1 nivel de SI</v>
      </c>
      <c r="X6" s="119" t="s">
        <v>41</v>
      </c>
      <c r="Y6" s="119" t="s">
        <v>42</v>
      </c>
      <c r="Z6" s="119">
        <f t="shared" si="5"/>
        <v>15</v>
      </c>
      <c r="AA6" s="119" t="str">
        <f t="shared" si="6"/>
        <v>Zona de riesgo alta</v>
      </c>
      <c r="AB6" s="120" t="str">
        <f t="shared" si="7"/>
        <v>Prevenir
Proteger
Transferir</v>
      </c>
      <c r="AC6" s="125" t="s">
        <v>257</v>
      </c>
      <c r="AD6" s="16" t="s">
        <v>319</v>
      </c>
      <c r="AE6" s="76">
        <v>44196</v>
      </c>
      <c r="AF6" s="16" t="s">
        <v>337</v>
      </c>
      <c r="AG6" s="133" t="s">
        <v>156</v>
      </c>
      <c r="AH6" s="134">
        <v>44907</v>
      </c>
    </row>
    <row r="7" spans="1:34" ht="58.5" customHeight="1" x14ac:dyDescent="0.2">
      <c r="E7" s="122"/>
      <c r="AD7" s="164" t="s">
        <v>289</v>
      </c>
      <c r="AE7" s="165"/>
    </row>
  </sheetData>
  <sheetProtection formatCells="0" formatColumns="0" formatRows="0" insertColumns="0" insertRows="0" insertHyperlinks="0" deleteColumns="0" deleteRows="0" sort="0" autoFilter="0" pivotTables="0"/>
  <mergeCells count="7">
    <mergeCell ref="AD7:AE7"/>
    <mergeCell ref="AG2:AH2"/>
    <mergeCell ref="A2:H2"/>
    <mergeCell ref="I2:O2"/>
    <mergeCell ref="P2:W2"/>
    <mergeCell ref="X2:AA2"/>
    <mergeCell ref="AB2:AF2"/>
  </mergeCells>
  <conditionalFormatting sqref="L4:L6 AA4:AA6">
    <cfRule type="containsText" dxfId="119" priority="1" operator="containsText" text="Zona de riesgo extrema">
      <formula>NOT(ISERROR(SEARCH("Zona de riesgo extrema",L4)))</formula>
    </cfRule>
    <cfRule type="containsText" dxfId="118" priority="2" operator="containsText" text="Zona de riesgo alta">
      <formula>NOT(ISERROR(SEARCH("Zona de riesgo alta",L4)))</formula>
    </cfRule>
    <cfRule type="containsText" dxfId="117" priority="3" operator="containsText" text="Zona de riesgo moderada">
      <formula>NOT(ISERROR(SEARCH("Zona de riesgo moderada",L4)))</formula>
    </cfRule>
    <cfRule type="cellIs" dxfId="116" priority="4" operator="equal">
      <formula>"Zona de riesgo baja"</formula>
    </cfRule>
  </conditionalFormatting>
  <dataValidations count="4">
    <dataValidation type="list" allowBlank="1" showInputMessage="1" showErrorMessage="1" sqref="J4:J6 Y4:Y6" xr:uid="{00000000-0002-0000-0100-000000000000}">
      <formula1>"Insignificante,Menor,Moderado,Mayor,Catastrófico"</formula1>
    </dataValidation>
    <dataValidation type="list" allowBlank="1" showInputMessage="1" showErrorMessage="1" sqref="I4:I6 X4:X6" xr:uid="{00000000-0002-0000-0100-000001000000}">
      <formula1>"Rara vez,Improbable,Posible,Probable,Casi seguro"</formula1>
    </dataValidation>
    <dataValidation type="list" allowBlank="1" showInputMessage="1" showErrorMessage="1" sqref="O4:P6 R4:U6" xr:uid="{00000000-0002-0000-0100-000002000000}">
      <formula1>"SI,NO"</formula1>
    </dataValidation>
    <dataValidation type="list" allowBlank="1" showInputMessage="1" showErrorMessage="1" sqref="Q4:Q6" xr:uid="{00000000-0002-0000-0100-000003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K4:M6 Z4:AB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
  <sheetViews>
    <sheetView topLeftCell="A2" zoomScale="70" zoomScaleNormal="70" workbookViewId="0">
      <pane xSplit="6" ySplit="2" topLeftCell="X4" activePane="bottomRight" state="frozen"/>
      <selection activeCell="A2" sqref="A2"/>
      <selection pane="topRight" activeCell="I2" sqref="I2"/>
      <selection pane="bottomLeft" activeCell="A4" sqref="A4"/>
      <selection pane="bottomRight" activeCell="AF9" sqref="AF9"/>
    </sheetView>
  </sheetViews>
  <sheetFormatPr baseColWidth="10" defaultRowHeight="15.75" x14ac:dyDescent="0.25"/>
  <cols>
    <col min="1" max="1" width="11.875" style="52" customWidth="1"/>
    <col min="2" max="2" width="35.75" style="53" customWidth="1"/>
    <col min="3" max="3" width="12.375" customWidth="1"/>
    <col min="4" max="4" width="24.125" customWidth="1"/>
    <col min="5" max="5" width="13.75" customWidth="1"/>
    <col min="6" max="6" width="40.5" style="54" customWidth="1"/>
    <col min="7" max="7" width="60.25" style="72" customWidth="1"/>
    <col min="8" max="8" width="22.875" style="73" customWidth="1"/>
    <col min="9" max="9" width="14.875" customWidth="1"/>
    <col min="10" max="10" width="10" customWidth="1"/>
    <col min="11" max="12" width="10.875" customWidth="1"/>
    <col min="13" max="13" width="9.125" customWidth="1"/>
    <col min="14" max="14" width="38" customWidth="1"/>
    <col min="15" max="15" width="9.875" customWidth="1"/>
    <col min="16" max="22" width="10.875" customWidth="1"/>
    <col min="23" max="23" width="14.625" customWidth="1"/>
    <col min="25" max="25" width="11.625" customWidth="1"/>
    <col min="26" max="26" width="15.875" customWidth="1"/>
    <col min="27" max="27" width="13.5" customWidth="1"/>
    <col min="28" max="28" width="21" customWidth="1"/>
    <col min="29" max="29" width="27.875" customWidth="1"/>
    <col min="30" max="30" width="11.75" customWidth="1"/>
    <col min="31" max="31" width="13.875" customWidth="1"/>
    <col min="32" max="32" width="44.25" customWidth="1"/>
    <col min="33" max="34" width="11" customWidth="1"/>
  </cols>
  <sheetData>
    <row r="1" spans="1:34" x14ac:dyDescent="0.25">
      <c r="A1" s="30"/>
      <c r="B1" s="31"/>
      <c r="C1" s="30"/>
      <c r="D1" s="32"/>
      <c r="E1" s="30"/>
      <c r="F1" s="33"/>
      <c r="G1" s="66"/>
      <c r="H1" s="34"/>
      <c r="I1" s="30"/>
      <c r="J1" s="30"/>
      <c r="K1" s="30"/>
      <c r="L1" s="35"/>
      <c r="M1" s="35"/>
      <c r="N1" s="34"/>
      <c r="O1" s="34"/>
      <c r="P1" s="34"/>
      <c r="Q1" s="34"/>
      <c r="R1" s="34"/>
      <c r="S1" s="34"/>
      <c r="T1" s="34"/>
      <c r="U1" s="34"/>
      <c r="V1" s="34"/>
      <c r="W1" s="34"/>
      <c r="X1" s="30"/>
      <c r="Y1" s="30"/>
      <c r="Z1" s="30"/>
      <c r="AA1" s="34"/>
      <c r="AB1" s="30"/>
      <c r="AC1" s="30"/>
      <c r="AD1" s="30"/>
      <c r="AE1" s="30"/>
      <c r="AF1" s="30"/>
      <c r="AG1" s="30"/>
      <c r="AH1" s="30"/>
    </row>
    <row r="2" spans="1:34" ht="15" customHeight="1" x14ac:dyDescent="0.25">
      <c r="A2" s="174"/>
      <c r="B2" s="174"/>
      <c r="C2" s="174"/>
      <c r="D2" s="174"/>
      <c r="E2" s="174"/>
      <c r="F2" s="174"/>
      <c r="G2" s="175"/>
      <c r="H2" s="176"/>
      <c r="I2" s="157" t="s">
        <v>0</v>
      </c>
      <c r="J2" s="158"/>
      <c r="K2" s="158"/>
      <c r="L2" s="158"/>
      <c r="M2" s="158"/>
      <c r="N2" s="158"/>
      <c r="O2" s="159"/>
      <c r="P2" s="173" t="s">
        <v>1</v>
      </c>
      <c r="Q2" s="173"/>
      <c r="R2" s="173"/>
      <c r="S2" s="173"/>
      <c r="T2" s="173"/>
      <c r="U2" s="173"/>
      <c r="V2" s="173"/>
      <c r="W2" s="173"/>
      <c r="X2" s="177" t="s">
        <v>2</v>
      </c>
      <c r="Y2" s="177"/>
      <c r="Z2" s="177"/>
      <c r="AA2" s="177"/>
      <c r="AB2" s="173" t="s">
        <v>3</v>
      </c>
      <c r="AC2" s="173"/>
      <c r="AD2" s="173"/>
      <c r="AE2" s="173"/>
      <c r="AF2" s="173"/>
      <c r="AG2" s="173" t="s">
        <v>4</v>
      </c>
      <c r="AH2" s="173"/>
    </row>
    <row r="3" spans="1:34" s="44" customFormat="1" ht="104.25" customHeight="1" x14ac:dyDescent="0.25">
      <c r="A3" s="38" t="s">
        <v>5</v>
      </c>
      <c r="B3" s="39" t="s">
        <v>6</v>
      </c>
      <c r="C3" s="38" t="s">
        <v>7</v>
      </c>
      <c r="D3" s="38" t="s">
        <v>8</v>
      </c>
      <c r="E3" s="38" t="s">
        <v>10</v>
      </c>
      <c r="F3" s="40" t="s">
        <v>11</v>
      </c>
      <c r="G3" s="10" t="s">
        <v>12</v>
      </c>
      <c r="H3" s="10" t="s">
        <v>13</v>
      </c>
      <c r="I3" s="41" t="s">
        <v>14</v>
      </c>
      <c r="J3" s="41" t="s">
        <v>15</v>
      </c>
      <c r="K3" s="41" t="s">
        <v>0</v>
      </c>
      <c r="L3" s="10" t="s">
        <v>16</v>
      </c>
      <c r="M3" s="10" t="s">
        <v>17</v>
      </c>
      <c r="N3" s="10" t="s">
        <v>18</v>
      </c>
      <c r="O3" s="42" t="s">
        <v>19</v>
      </c>
      <c r="P3" s="10" t="s">
        <v>20</v>
      </c>
      <c r="Q3" s="10" t="s">
        <v>21</v>
      </c>
      <c r="R3" s="10" t="s">
        <v>22</v>
      </c>
      <c r="S3" s="10" t="s">
        <v>23</v>
      </c>
      <c r="T3" s="10" t="s">
        <v>24</v>
      </c>
      <c r="U3" s="10" t="s">
        <v>25</v>
      </c>
      <c r="V3" s="10" t="s">
        <v>26</v>
      </c>
      <c r="W3" s="10" t="s">
        <v>27</v>
      </c>
      <c r="X3" s="41" t="s">
        <v>14</v>
      </c>
      <c r="Y3" s="41" t="s">
        <v>15</v>
      </c>
      <c r="Z3" s="41" t="s">
        <v>0</v>
      </c>
      <c r="AA3" s="10" t="s">
        <v>16</v>
      </c>
      <c r="AB3" s="10" t="s">
        <v>17</v>
      </c>
      <c r="AC3" s="10" t="s">
        <v>28</v>
      </c>
      <c r="AD3" s="10" t="s">
        <v>29</v>
      </c>
      <c r="AE3" s="10" t="s">
        <v>30</v>
      </c>
      <c r="AF3" s="10" t="s">
        <v>31</v>
      </c>
      <c r="AG3" s="10" t="s">
        <v>32</v>
      </c>
      <c r="AH3" s="41" t="s">
        <v>33</v>
      </c>
    </row>
    <row r="4" spans="1:34" ht="125.25" customHeight="1" x14ac:dyDescent="0.25">
      <c r="A4" s="79" t="s">
        <v>318</v>
      </c>
      <c r="B4" s="70" t="s">
        <v>170</v>
      </c>
      <c r="C4" s="74" t="s">
        <v>36</v>
      </c>
      <c r="D4" s="75" t="s">
        <v>171</v>
      </c>
      <c r="E4" s="67" t="s">
        <v>157</v>
      </c>
      <c r="F4" s="85" t="s">
        <v>158</v>
      </c>
      <c r="G4" s="69" t="s">
        <v>159</v>
      </c>
      <c r="H4" s="70" t="s">
        <v>160</v>
      </c>
      <c r="I4" s="47" t="s">
        <v>41</v>
      </c>
      <c r="J4" s="47" t="s">
        <v>53</v>
      </c>
      <c r="K4" s="47">
        <f t="shared" ref="K4:K7" si="0">(IF(J4="Insignificante",1.25,IF(J4="Menor",2.5,IF(J4="Moderado",5,IF(J4="Mayor",10,IF(J4="Catastrófico",20,0))))))*(IF(I4="Rara vez",1,IF(I4="Improbable",2,IF(I4="Posible",3,IF(I4="Probable",4,IF(I4="Casi seguro",5,0))))))</f>
        <v>30</v>
      </c>
      <c r="L4" s="47" t="str">
        <f t="shared" ref="L4:L7" si="1">IF(AND(K4&lt;4,K4&gt;1),"Zona de riesgo baja",IF(AND(K4&gt;4,K4&lt;8),"Zona de riesgo moderada",IF(AND(K4&gt;8,K4&lt;=20),"Zona de riesgo alta",IF(K4&gt;20,"Zona de riesgo extrema",0))))</f>
        <v>Zona de riesgo extrema</v>
      </c>
      <c r="M4" s="48" t="str">
        <f t="shared" ref="M4:M7" si="2">IF(L4="Zona de riesgo baja","Aceptar",IF(L4="Zona de riesgo moderada","Prevenir
Retener
Proteger",IF(L4="Zona de riesgo alta","Prevenir
Proteger
Transferir",IF(L4="Zona de riesgo extrema","Prevenir
Proteger
Transferir
Eliminar",0))))</f>
        <v>Prevenir
Proteger
Transferir
Eliminar</v>
      </c>
      <c r="N4" s="63" t="s">
        <v>174</v>
      </c>
      <c r="O4" s="19" t="s">
        <v>44</v>
      </c>
      <c r="P4" s="19" t="s">
        <v>45</v>
      </c>
      <c r="Q4" s="19" t="s">
        <v>45</v>
      </c>
      <c r="R4" s="19" t="s">
        <v>46</v>
      </c>
      <c r="S4" s="19" t="s">
        <v>45</v>
      </c>
      <c r="T4" s="19" t="s">
        <v>45</v>
      </c>
      <c r="U4" s="19" t="s">
        <v>45</v>
      </c>
      <c r="V4" s="19">
        <f t="shared" ref="V4" si="3">IF(P4="SI",15,0)+IF(Q4="SI",5,0)+IF(S4="SI",15,0)+IF(T4="SI",10,0)+IF(U4="SI",30,0)+IF(R4="Automático",25,IF(R4="Manual",15,0))</f>
        <v>90</v>
      </c>
      <c r="W4" s="49" t="str">
        <f t="shared" ref="W4:W7" si="4">IF(V4&lt;50,"No hay desplazamiento",IF(V4&gt;76,CONCATENATE("Baja 2 niveles de ",O4),CONCATENATE("Baja 1 nivel de ",O4)))</f>
        <v>Baja 2 niveles de Probabilidad</v>
      </c>
      <c r="X4" s="47" t="s">
        <v>41</v>
      </c>
      <c r="Y4" s="47" t="s">
        <v>53</v>
      </c>
      <c r="Z4" s="47">
        <f t="shared" ref="Z4:Z7" si="5">(IF(Y4="Insignificante",1.25,IF(Y4="Menor",2.5,IF(Y4="Moderado",5,IF(Y4="Mayor",10,IF(Y4="Catastrófico",20,0))))))*(IF(X4="Rara vez",1,IF(X4="Improbable",2,IF(X4="Posible",3,IF(X4="Probable",4,IF(X4="Casi seguro",5,0))))))</f>
        <v>30</v>
      </c>
      <c r="AA4" s="47" t="str">
        <f t="shared" ref="AA4:AA7" si="6">IF(AND(Z4&lt;4,Z4&gt;1),"Zona de riesgo baja",IF(AND(Z4&gt;4,Z4&lt;8),"Zona de riesgo moderada",IF(AND(Z4&gt;8,Z4&lt;=20),"Zona de riesgo alta",IF(Z4&gt;20,"Zona de riesgo extrema",0))))</f>
        <v>Zona de riesgo extrema</v>
      </c>
      <c r="AB4" s="48" t="str">
        <f t="shared" ref="AB4:AB7" si="7">IF(AA4="Zona de riesgo baja","Aceptar",IF(AA4="Zona de riesgo moderada","Prevenir
Retener
Proteger",IF(AA4="Zona de riesgo alta","Prevenir
Proteger
Transferir",IF(AA4="Zona de riesgo extrema","Prevenir
Proteger
Transferir
Eliminar",0))))</f>
        <v>Prevenir
Proteger
Transferir
Eliminar</v>
      </c>
      <c r="AC4" s="78" t="s">
        <v>175</v>
      </c>
      <c r="AD4" s="59" t="s">
        <v>323</v>
      </c>
      <c r="AE4" s="76">
        <v>44196</v>
      </c>
      <c r="AF4" s="78" t="s">
        <v>338</v>
      </c>
      <c r="AG4" s="31" t="s">
        <v>156</v>
      </c>
      <c r="AH4" s="135">
        <v>45278</v>
      </c>
    </row>
    <row r="5" spans="1:34" ht="134.25" customHeight="1" x14ac:dyDescent="0.25">
      <c r="A5" s="79" t="s">
        <v>318</v>
      </c>
      <c r="B5" s="70" t="s">
        <v>170</v>
      </c>
      <c r="C5" s="74" t="s">
        <v>36</v>
      </c>
      <c r="D5" s="75" t="s">
        <v>321</v>
      </c>
      <c r="E5" s="67" t="s">
        <v>116</v>
      </c>
      <c r="F5" s="85" t="s">
        <v>161</v>
      </c>
      <c r="G5" s="69" t="s">
        <v>162</v>
      </c>
      <c r="H5" s="70" t="s">
        <v>163</v>
      </c>
      <c r="I5" s="47" t="s">
        <v>52</v>
      </c>
      <c r="J5" s="47" t="s">
        <v>53</v>
      </c>
      <c r="K5" s="47">
        <f t="shared" si="0"/>
        <v>40</v>
      </c>
      <c r="L5" s="47" t="str">
        <f t="shared" si="1"/>
        <v>Zona de riesgo extrema</v>
      </c>
      <c r="M5" s="48" t="str">
        <f t="shared" si="2"/>
        <v>Prevenir
Proteger
Transferir
Eliminar</v>
      </c>
      <c r="N5" s="63" t="s">
        <v>176</v>
      </c>
      <c r="O5" s="19" t="s">
        <v>44</v>
      </c>
      <c r="P5" s="19" t="s">
        <v>45</v>
      </c>
      <c r="Q5" s="19" t="s">
        <v>45</v>
      </c>
      <c r="R5" s="19" t="s">
        <v>46</v>
      </c>
      <c r="S5" s="19" t="s">
        <v>45</v>
      </c>
      <c r="T5" s="19" t="s">
        <v>45</v>
      </c>
      <c r="U5" s="19" t="s">
        <v>45</v>
      </c>
      <c r="V5" s="19">
        <f t="shared" ref="V5:V7" si="8">IF(P5="SI",15,0)+IF(Q5="SI",5,0)+IF(S5="SI",15,0)+IF(T5="SI",10,0)+IF(U5="SI",30,0)+IF(R5="Automático",25,IF(R5="Manual",15,0))</f>
        <v>90</v>
      </c>
      <c r="W5" s="49" t="str">
        <f t="shared" si="4"/>
        <v>Baja 2 niveles de Probabilidad</v>
      </c>
      <c r="X5" s="47" t="s">
        <v>41</v>
      </c>
      <c r="Y5" s="47" t="s">
        <v>53</v>
      </c>
      <c r="Z5" s="47">
        <f t="shared" si="5"/>
        <v>30</v>
      </c>
      <c r="AA5" s="47" t="str">
        <f t="shared" si="6"/>
        <v>Zona de riesgo extrema</v>
      </c>
      <c r="AB5" s="48" t="str">
        <f t="shared" si="7"/>
        <v>Prevenir
Proteger
Transferir
Eliminar</v>
      </c>
      <c r="AC5" s="78" t="s">
        <v>177</v>
      </c>
      <c r="AD5" s="59" t="s">
        <v>323</v>
      </c>
      <c r="AE5" s="76">
        <v>44196</v>
      </c>
      <c r="AF5" s="78" t="s">
        <v>339</v>
      </c>
      <c r="AG5" s="31" t="s">
        <v>156</v>
      </c>
      <c r="AH5" s="135">
        <v>45278</v>
      </c>
    </row>
    <row r="6" spans="1:34" ht="125.25" customHeight="1" x14ac:dyDescent="0.25">
      <c r="A6" s="79" t="s">
        <v>318</v>
      </c>
      <c r="B6" s="70" t="s">
        <v>170</v>
      </c>
      <c r="C6" s="74" t="s">
        <v>36</v>
      </c>
      <c r="D6" s="75" t="s">
        <v>172</v>
      </c>
      <c r="E6" s="67" t="s">
        <v>58</v>
      </c>
      <c r="F6" s="85" t="s">
        <v>164</v>
      </c>
      <c r="G6" s="69" t="s">
        <v>165</v>
      </c>
      <c r="H6" s="68" t="s">
        <v>166</v>
      </c>
      <c r="I6" s="47" t="s">
        <v>41</v>
      </c>
      <c r="J6" s="47" t="s">
        <v>42</v>
      </c>
      <c r="K6" s="47">
        <f t="shared" si="0"/>
        <v>15</v>
      </c>
      <c r="L6" s="47" t="str">
        <f t="shared" si="1"/>
        <v>Zona de riesgo alta</v>
      </c>
      <c r="M6" s="48" t="str">
        <f t="shared" si="2"/>
        <v>Prevenir
Proteger
Transferir</v>
      </c>
      <c r="N6" s="63" t="s">
        <v>178</v>
      </c>
      <c r="O6" s="19" t="s">
        <v>44</v>
      </c>
      <c r="P6" s="19" t="s">
        <v>45</v>
      </c>
      <c r="Q6" s="19" t="s">
        <v>45</v>
      </c>
      <c r="R6" s="19" t="s">
        <v>46</v>
      </c>
      <c r="S6" s="19" t="s">
        <v>45</v>
      </c>
      <c r="T6" s="19" t="s">
        <v>45</v>
      </c>
      <c r="U6" s="19" t="s">
        <v>45</v>
      </c>
      <c r="V6" s="19">
        <f t="shared" si="8"/>
        <v>90</v>
      </c>
      <c r="W6" s="49" t="str">
        <f t="shared" si="4"/>
        <v>Baja 2 niveles de Probabilidad</v>
      </c>
      <c r="X6" s="47" t="s">
        <v>41</v>
      </c>
      <c r="Y6" s="47" t="s">
        <v>42</v>
      </c>
      <c r="Z6" s="47">
        <f t="shared" si="5"/>
        <v>15</v>
      </c>
      <c r="AA6" s="47" t="str">
        <f t="shared" si="6"/>
        <v>Zona de riesgo alta</v>
      </c>
      <c r="AB6" s="48" t="str">
        <f t="shared" si="7"/>
        <v>Prevenir
Proteger
Transferir</v>
      </c>
      <c r="AC6" s="78" t="s">
        <v>179</v>
      </c>
      <c r="AD6" s="59" t="s">
        <v>323</v>
      </c>
      <c r="AE6" s="76">
        <v>44196</v>
      </c>
      <c r="AF6" s="78" t="s">
        <v>340</v>
      </c>
      <c r="AG6" s="31" t="s">
        <v>156</v>
      </c>
      <c r="AH6" s="135">
        <v>45278</v>
      </c>
    </row>
    <row r="7" spans="1:34" ht="103.5" customHeight="1" x14ac:dyDescent="0.25">
      <c r="A7" s="79" t="s">
        <v>318</v>
      </c>
      <c r="B7" s="70" t="s">
        <v>170</v>
      </c>
      <c r="C7" s="74" t="s">
        <v>36</v>
      </c>
      <c r="D7" s="75" t="s">
        <v>173</v>
      </c>
      <c r="E7" s="67" t="s">
        <v>58</v>
      </c>
      <c r="F7" s="85" t="s">
        <v>167</v>
      </c>
      <c r="G7" s="69" t="s">
        <v>168</v>
      </c>
      <c r="H7" s="71" t="s">
        <v>169</v>
      </c>
      <c r="I7" s="47" t="s">
        <v>52</v>
      </c>
      <c r="J7" s="47" t="s">
        <v>53</v>
      </c>
      <c r="K7" s="47">
        <f t="shared" si="0"/>
        <v>40</v>
      </c>
      <c r="L7" s="47" t="str">
        <f t="shared" si="1"/>
        <v>Zona de riesgo extrema</v>
      </c>
      <c r="M7" s="48" t="str">
        <f t="shared" si="2"/>
        <v>Prevenir
Proteger
Transferir
Eliminar</v>
      </c>
      <c r="N7" s="63" t="s">
        <v>180</v>
      </c>
      <c r="O7" s="19" t="s">
        <v>44</v>
      </c>
      <c r="P7" s="19" t="s">
        <v>45</v>
      </c>
      <c r="Q7" s="19" t="s">
        <v>45</v>
      </c>
      <c r="R7" s="19" t="s">
        <v>46</v>
      </c>
      <c r="S7" s="19" t="s">
        <v>45</v>
      </c>
      <c r="T7" s="19" t="s">
        <v>45</v>
      </c>
      <c r="U7" s="19" t="s">
        <v>45</v>
      </c>
      <c r="V7" s="19">
        <f t="shared" si="8"/>
        <v>90</v>
      </c>
      <c r="W7" s="49" t="str">
        <f t="shared" si="4"/>
        <v>Baja 2 niveles de Probabilidad</v>
      </c>
      <c r="X7" s="47" t="s">
        <v>41</v>
      </c>
      <c r="Y7" s="47" t="s">
        <v>42</v>
      </c>
      <c r="Z7" s="47">
        <f t="shared" si="5"/>
        <v>15</v>
      </c>
      <c r="AA7" s="47" t="str">
        <f t="shared" si="6"/>
        <v>Zona de riesgo alta</v>
      </c>
      <c r="AB7" s="48" t="str">
        <f t="shared" si="7"/>
        <v>Prevenir
Proteger
Transferir</v>
      </c>
      <c r="AC7" s="78" t="s">
        <v>181</v>
      </c>
      <c r="AD7" s="59" t="s">
        <v>323</v>
      </c>
      <c r="AE7" s="76">
        <v>44196</v>
      </c>
      <c r="AF7" s="78" t="s">
        <v>341</v>
      </c>
      <c r="AG7" s="31" t="s">
        <v>156</v>
      </c>
      <c r="AH7" s="135">
        <v>45278</v>
      </c>
    </row>
    <row r="8" spans="1:34" ht="117.75" customHeight="1" x14ac:dyDescent="0.25">
      <c r="A8" s="79" t="s">
        <v>318</v>
      </c>
      <c r="B8" s="70" t="s">
        <v>35</v>
      </c>
      <c r="C8" s="74" t="s">
        <v>36</v>
      </c>
      <c r="D8" s="75" t="s">
        <v>37</v>
      </c>
      <c r="E8" s="67" t="s">
        <v>38</v>
      </c>
      <c r="F8" s="84" t="s">
        <v>198</v>
      </c>
      <c r="G8" s="69" t="s">
        <v>39</v>
      </c>
      <c r="H8" s="12" t="s">
        <v>40</v>
      </c>
      <c r="I8" s="14" t="s">
        <v>41</v>
      </c>
      <c r="J8" s="14" t="s">
        <v>42</v>
      </c>
      <c r="K8" s="14">
        <f>(IF(J8="Insignificante",1.25,IF(J8="Menor",2.5,IF(J8="Moderado",5,IF(J8="Mayor",10,IF(J8="Catastrófico",20,0))))))*(IF(I8="Rara vez",1,IF(I8="Improbable",2,IF(I8="Posible",3,IF(I8="Probable",4,IF(I8="Casi seguro",5,0))))))</f>
        <v>15</v>
      </c>
      <c r="L8" s="14" t="str">
        <f>IF(AND(K8&lt;4,K8&gt;1),"Zona de riesgo baja",IF(AND(K8&gt;4,K8&lt;8),"Zona de riesgo moderada",IF(AND(K8&gt;8,K8&lt;=20),"Zona de riesgo alta",IF(K8&gt;20,"Zona de riesgo extrema",0))))</f>
        <v>Zona de riesgo alta</v>
      </c>
      <c r="M8" s="15" t="str">
        <f>IF(L8="Zona de riesgo baja","Aceptar",IF(L8="Zona de riesgo moderada","Prevenir
Retener
Proteger",IF(L8="Zona de riesgo alta","Prevenir
Proteger
Transferir",IF(L8="Zona de riesgo extrema","Prevenir
Proteger
Transferir
Eliminar",0))))</f>
        <v>Prevenir
Proteger
Transferir</v>
      </c>
      <c r="N8" s="13" t="s">
        <v>43</v>
      </c>
      <c r="O8" s="16" t="s">
        <v>44</v>
      </c>
      <c r="P8" s="17" t="s">
        <v>45</v>
      </c>
      <c r="Q8" s="17" t="s">
        <v>45</v>
      </c>
      <c r="R8" s="17" t="s">
        <v>46</v>
      </c>
      <c r="S8" s="17" t="s">
        <v>45</v>
      </c>
      <c r="T8" s="17" t="s">
        <v>45</v>
      </c>
      <c r="U8" s="17" t="s">
        <v>45</v>
      </c>
      <c r="V8" s="16">
        <f>IF(P8="SI",15,0)+IF(Q8="SI",5,0)+IF(S8="SI",15,0)+IF(T8="SI",10,0)+IF(U8="SI",30,0)+IF(R8="Automático",25,IF(R8="Manual",15,0))</f>
        <v>90</v>
      </c>
      <c r="W8" s="18" t="str">
        <f>IF(V8&lt;50,"No hay desplazamiento",IF(V8&gt;76,CONCATENATE("Baja 2 niveles de ",O8),CONCATENATE("Baja 1 nivel de ",O8)))</f>
        <v>Baja 2 niveles de Probabilidad</v>
      </c>
      <c r="X8" s="14" t="s">
        <v>41</v>
      </c>
      <c r="Y8" s="14" t="s">
        <v>47</v>
      </c>
      <c r="Z8" s="14">
        <f>(IF(Y8="Insignificante",1.25,IF(Y8="Menor",2.5,IF(Y8="Moderado",5,IF(Y8="Mayor",10,IF(Y8="Catastrófico",20,0))))))*(IF(X8="Rara vez",1,IF(X8="Improbable",2,IF(X8="Posible",3,IF(X8="Probable",4,IF(X8="Casi seguro",5,0))))))</f>
        <v>7.5</v>
      </c>
      <c r="AA8" s="14" t="str">
        <f>IF(AND(Z8&lt;4,Z8&gt;1),"Zona de riesgo baja",IF(AND(Z8&gt;4,Z8&lt;8),"Zona de riesgo moderada",IF(AND(Z8&gt;8,Z8&lt;=20),"Zona de riesgo alta",IF(Z8&gt;20,"Zona de riesgo extrema",0))))</f>
        <v>Zona de riesgo moderada</v>
      </c>
      <c r="AB8" s="15" t="str">
        <f>IF(AA8="Zona de riesgo baja","Aceptar",IF(AA8="Zona de riesgo moderada","Prevenir
Retener
Proteger",IF(AA8="Zona de riesgo alta","Prevenir
Proteger
Transferir",IF(AA8="Zona de riesgo extrema","Prevenir
Proteger
Transferir
Eliminar",0))))</f>
        <v>Prevenir
Retener
Proteger</v>
      </c>
      <c r="AC8" s="19" t="s">
        <v>322</v>
      </c>
      <c r="AD8" s="149" t="s">
        <v>323</v>
      </c>
      <c r="AE8" s="77">
        <v>44196</v>
      </c>
      <c r="AF8" s="12" t="s">
        <v>342</v>
      </c>
      <c r="AG8" s="136" t="s">
        <v>156</v>
      </c>
      <c r="AH8" s="135">
        <v>45278</v>
      </c>
    </row>
  </sheetData>
  <sheetProtection formatCells="0" formatColumns="0" formatRows="0" insertColumns="0" insertRows="0" insertHyperlinks="0" deleteColumns="0" deleteRows="0" sort="0" autoFilter="0" pivotTables="0"/>
  <autoFilter ref="A3:AH7" xr:uid="{00000000-0009-0000-0000-000002000000}"/>
  <mergeCells count="6">
    <mergeCell ref="AG2:AH2"/>
    <mergeCell ref="A2:H2"/>
    <mergeCell ref="I2:O2"/>
    <mergeCell ref="P2:W2"/>
    <mergeCell ref="X2:AA2"/>
    <mergeCell ref="AB2:AF2"/>
  </mergeCells>
  <conditionalFormatting sqref="L4">
    <cfRule type="containsText" dxfId="115" priority="21" operator="containsText" text="Zona de riesgo extrema">
      <formula>NOT(ISERROR(SEARCH("Zona de riesgo extrema",L4)))</formula>
    </cfRule>
    <cfRule type="containsText" dxfId="114" priority="22" operator="containsText" text="Zona de riesgo alta">
      <formula>NOT(ISERROR(SEARCH("Zona de riesgo alta",L4)))</formula>
    </cfRule>
    <cfRule type="containsText" dxfId="113" priority="23" operator="containsText" text="Zona de riesgo moderada">
      <formula>NOT(ISERROR(SEARCH("Zona de riesgo moderada",L4)))</formula>
    </cfRule>
    <cfRule type="cellIs" dxfId="112" priority="24" operator="equal">
      <formula>"Zona de riesgo baja"</formula>
    </cfRule>
  </conditionalFormatting>
  <conditionalFormatting sqref="L5:L7">
    <cfRule type="containsText" dxfId="111" priority="17" operator="containsText" text="Zona de riesgo extrema">
      <formula>NOT(ISERROR(SEARCH("Zona de riesgo extrema",L5)))</formula>
    </cfRule>
    <cfRule type="containsText" dxfId="110" priority="18" operator="containsText" text="Zona de riesgo alta">
      <formula>NOT(ISERROR(SEARCH("Zona de riesgo alta",L5)))</formula>
    </cfRule>
    <cfRule type="containsText" dxfId="109" priority="19" operator="containsText" text="Zona de riesgo moderada">
      <formula>NOT(ISERROR(SEARCH("Zona de riesgo moderada",L5)))</formula>
    </cfRule>
    <cfRule type="cellIs" dxfId="108" priority="20" operator="equal">
      <formula>"Zona de riesgo baja"</formula>
    </cfRule>
  </conditionalFormatting>
  <conditionalFormatting sqref="AA4">
    <cfRule type="containsText" dxfId="107" priority="13" operator="containsText" text="Zona de riesgo extrema">
      <formula>NOT(ISERROR(SEARCH("Zona de riesgo extrema",AA4)))</formula>
    </cfRule>
    <cfRule type="containsText" dxfId="106" priority="14" operator="containsText" text="Zona de riesgo alta">
      <formula>NOT(ISERROR(SEARCH("Zona de riesgo alta",AA4)))</formula>
    </cfRule>
    <cfRule type="containsText" dxfId="105" priority="15" operator="containsText" text="Zona de riesgo moderada">
      <formula>NOT(ISERROR(SEARCH("Zona de riesgo moderada",AA4)))</formula>
    </cfRule>
    <cfRule type="cellIs" dxfId="104" priority="16" operator="equal">
      <formula>"Zona de riesgo baja"</formula>
    </cfRule>
  </conditionalFormatting>
  <conditionalFormatting sqref="AA5:AA7">
    <cfRule type="containsText" dxfId="103" priority="9" operator="containsText" text="Zona de riesgo extrema">
      <formula>NOT(ISERROR(SEARCH("Zona de riesgo extrema",AA5)))</formula>
    </cfRule>
    <cfRule type="containsText" dxfId="102" priority="10" operator="containsText" text="Zona de riesgo alta">
      <formula>NOT(ISERROR(SEARCH("Zona de riesgo alta",AA5)))</formula>
    </cfRule>
    <cfRule type="containsText" dxfId="101" priority="11" operator="containsText" text="Zona de riesgo moderada">
      <formula>NOT(ISERROR(SEARCH("Zona de riesgo moderada",AA5)))</formula>
    </cfRule>
    <cfRule type="cellIs" dxfId="100" priority="12" operator="equal">
      <formula>"Zona de riesgo baja"</formula>
    </cfRule>
  </conditionalFormatting>
  <conditionalFormatting sqref="L8">
    <cfRule type="containsText" dxfId="99" priority="5" operator="containsText" text="Zona de riesgo extrema">
      <formula>NOT(ISERROR(SEARCH("Zona de riesgo extrema",L8)))</formula>
    </cfRule>
    <cfRule type="containsText" dxfId="98" priority="6" operator="containsText" text="Zona de riesgo alta">
      <formula>NOT(ISERROR(SEARCH("Zona de riesgo alta",L8)))</formula>
    </cfRule>
    <cfRule type="containsText" dxfId="97" priority="7" operator="containsText" text="Zona de riesgo moderada">
      <formula>NOT(ISERROR(SEARCH("Zona de riesgo moderada",L8)))</formula>
    </cfRule>
    <cfRule type="cellIs" dxfId="96" priority="8" operator="equal">
      <formula>"Zona de riesgo baja"</formula>
    </cfRule>
  </conditionalFormatting>
  <conditionalFormatting sqref="AA8">
    <cfRule type="containsText" dxfId="95" priority="1" operator="containsText" text="Zona de riesgo extrema">
      <formula>NOT(ISERROR(SEARCH("Zona de riesgo extrema",AA8)))</formula>
    </cfRule>
    <cfRule type="containsText" dxfId="94" priority="2" operator="containsText" text="Zona de riesgo alta">
      <formula>NOT(ISERROR(SEARCH("Zona de riesgo alta",AA8)))</formula>
    </cfRule>
    <cfRule type="containsText" dxfId="93" priority="3" operator="containsText" text="Zona de riesgo moderada">
      <formula>NOT(ISERROR(SEARCH("Zona de riesgo moderada",AA8)))</formula>
    </cfRule>
    <cfRule type="cellIs" dxfId="92" priority="4" operator="equal">
      <formula>"Zona de riesgo baja"</formula>
    </cfRule>
  </conditionalFormatting>
  <dataValidations count="5">
    <dataValidation type="list" allowBlank="1" showInputMessage="1" showErrorMessage="1" sqref="I4:I8 X4:X8" xr:uid="{00000000-0002-0000-0200-000000000000}">
      <formula1>"Rara vez,Improbable,Posible,Probable,Casi seguro"</formula1>
    </dataValidation>
    <dataValidation type="list" allowBlank="1" showInputMessage="1" showErrorMessage="1" sqref="J4:J8 Y4:Y8" xr:uid="{00000000-0002-0000-0200-000001000000}">
      <formula1>"Insignificante,Menor,Moderado,Mayor,Catastrófico"</formula1>
    </dataValidation>
    <dataValidation type="list" allowBlank="1" showInputMessage="1" showErrorMessage="1" sqref="O4:O8" xr:uid="{00000000-0002-0000-0200-000002000000}">
      <formula1>"Probabilidad,Impacto,Probabilidad e impacto"</formula1>
    </dataValidation>
    <dataValidation type="list" allowBlank="1" showInputMessage="1" showErrorMessage="1" sqref="P4:Q8 S4:U8" xr:uid="{00000000-0002-0000-0200-000003000000}">
      <formula1>"SI,NO"</formula1>
    </dataValidation>
    <dataValidation type="list" allowBlank="1" showInputMessage="1" showErrorMessage="1" sqref="R4:R8" xr:uid="{00000000-0002-0000-02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K4:M8 AA4:AA7 AB4:AB7 Z8:AB8 Z4:Z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CD7-780A-4FC6-B072-009506C4F885}">
  <dimension ref="A1:AH6"/>
  <sheetViews>
    <sheetView topLeftCell="A2" zoomScale="70" zoomScaleNormal="70" zoomScalePageLayoutView="125" workbookViewId="0">
      <pane xSplit="6" ySplit="2" topLeftCell="Z4" activePane="bottomRight" state="frozen"/>
      <selection activeCell="A2" sqref="A2"/>
      <selection pane="topRight" activeCell="I2" sqref="I2"/>
      <selection pane="bottomLeft" activeCell="A4" sqref="A4"/>
      <selection pane="bottomRight" activeCell="A4" sqref="A4"/>
    </sheetView>
  </sheetViews>
  <sheetFormatPr baseColWidth="10" defaultColWidth="10.875" defaultRowHeight="15" x14ac:dyDescent="0.2"/>
  <cols>
    <col min="1" max="1" width="23.375" style="26" customWidth="1"/>
    <col min="2" max="2" width="28.5" style="7" customWidth="1"/>
    <col min="3" max="3" width="12.375" style="7" customWidth="1"/>
    <col min="4" max="4" width="13.375" style="7" customWidth="1"/>
    <col min="5" max="5" width="12" style="28" customWidth="1"/>
    <col min="6" max="6" width="23" style="29" customWidth="1"/>
    <col min="7" max="7" width="49.375" style="28" customWidth="1"/>
    <col min="8" max="8" width="22.875" style="28" customWidth="1"/>
    <col min="9" max="9" width="12.625" style="7" customWidth="1"/>
    <col min="10" max="10" width="10" style="7" customWidth="1"/>
    <col min="11" max="12" width="10.875" style="7" customWidth="1"/>
    <col min="13" max="13" width="9.125" style="7" customWidth="1"/>
    <col min="14" max="14" width="32.375" style="7" customWidth="1"/>
    <col min="15" max="15" width="9.875" style="7" customWidth="1"/>
    <col min="16" max="22" width="10.875" style="7" customWidth="1"/>
    <col min="23" max="23" width="14.625" style="7" customWidth="1"/>
    <col min="24" max="24" width="10.875" style="7"/>
    <col min="25" max="25" width="11.625" style="7" customWidth="1"/>
    <col min="26" max="26" width="15.875" style="7" customWidth="1"/>
    <col min="27" max="27" width="13.5" style="7" customWidth="1"/>
    <col min="28" max="28" width="21" style="7" customWidth="1"/>
    <col min="29" max="29" width="41.875" style="7" customWidth="1"/>
    <col min="30" max="30" width="11.625" style="7" customWidth="1"/>
    <col min="31" max="31" width="13.875" style="7" customWidth="1"/>
    <col min="32" max="32" width="58.875" style="7" customWidth="1"/>
    <col min="33" max="33" width="16.625" style="7" customWidth="1"/>
    <col min="34" max="34" width="10.875" style="7" customWidth="1"/>
    <col min="35" max="16384" width="10.875" style="7"/>
  </cols>
  <sheetData>
    <row r="1" spans="1:34" x14ac:dyDescent="0.2">
      <c r="A1" s="1"/>
      <c r="B1" s="2"/>
      <c r="C1" s="1"/>
      <c r="D1" s="3"/>
      <c r="E1" s="1"/>
      <c r="F1" s="4"/>
      <c r="G1" s="5"/>
      <c r="H1" s="5"/>
      <c r="I1" s="1"/>
      <c r="J1" s="1"/>
      <c r="K1" s="1"/>
      <c r="L1" s="6"/>
      <c r="M1" s="6"/>
      <c r="N1" s="5"/>
      <c r="O1" s="5"/>
      <c r="P1" s="5"/>
      <c r="Q1" s="5"/>
      <c r="R1" s="5"/>
      <c r="S1" s="5"/>
      <c r="T1" s="5"/>
      <c r="U1" s="5"/>
      <c r="V1" s="5"/>
      <c r="W1" s="5"/>
      <c r="X1" s="1"/>
      <c r="Y1" s="1"/>
      <c r="Z1" s="1"/>
      <c r="AA1" s="5"/>
      <c r="AB1" s="1"/>
      <c r="AC1" s="1"/>
      <c r="AD1" s="1"/>
      <c r="AE1" s="1"/>
      <c r="AF1" s="1"/>
      <c r="AG1" s="1"/>
      <c r="AH1" s="1"/>
    </row>
    <row r="2" spans="1:34" ht="15" customHeight="1" x14ac:dyDescent="0.2">
      <c r="A2" s="179"/>
      <c r="B2" s="179"/>
      <c r="C2" s="179"/>
      <c r="D2" s="179"/>
      <c r="E2" s="179"/>
      <c r="F2" s="179"/>
      <c r="G2" s="179"/>
      <c r="H2" s="180"/>
      <c r="I2" s="181" t="s">
        <v>0</v>
      </c>
      <c r="J2" s="182"/>
      <c r="K2" s="182"/>
      <c r="L2" s="182"/>
      <c r="M2" s="182"/>
      <c r="N2" s="182"/>
      <c r="O2" s="183"/>
      <c r="P2" s="178" t="s">
        <v>1</v>
      </c>
      <c r="Q2" s="178"/>
      <c r="R2" s="178"/>
      <c r="S2" s="178"/>
      <c r="T2" s="178"/>
      <c r="U2" s="178"/>
      <c r="V2" s="178"/>
      <c r="W2" s="178"/>
      <c r="X2" s="184" t="s">
        <v>2</v>
      </c>
      <c r="Y2" s="184"/>
      <c r="Z2" s="184"/>
      <c r="AA2" s="184"/>
      <c r="AB2" s="178" t="s">
        <v>3</v>
      </c>
      <c r="AC2" s="178"/>
      <c r="AD2" s="178"/>
      <c r="AE2" s="178"/>
      <c r="AF2" s="178"/>
      <c r="AG2" s="178" t="s">
        <v>4</v>
      </c>
      <c r="AH2" s="178"/>
    </row>
    <row r="3" spans="1:34" s="11" customFormat="1" ht="127.5" customHeight="1" x14ac:dyDescent="0.2">
      <c r="A3" s="38" t="s">
        <v>5</v>
      </c>
      <c r="B3" s="39" t="s">
        <v>6</v>
      </c>
      <c r="C3" s="38" t="s">
        <v>7</v>
      </c>
      <c r="D3" s="38" t="s">
        <v>8</v>
      </c>
      <c r="E3" s="38" t="s">
        <v>10</v>
      </c>
      <c r="F3" s="40" t="s">
        <v>11</v>
      </c>
      <c r="G3" s="10" t="s">
        <v>12</v>
      </c>
      <c r="H3" s="10" t="s">
        <v>13</v>
      </c>
      <c r="I3" s="41" t="s">
        <v>14</v>
      </c>
      <c r="J3" s="41" t="s">
        <v>15</v>
      </c>
      <c r="K3" s="41" t="s">
        <v>0</v>
      </c>
      <c r="L3" s="10" t="s">
        <v>16</v>
      </c>
      <c r="M3" s="10" t="s">
        <v>17</v>
      </c>
      <c r="N3" s="10" t="s">
        <v>18</v>
      </c>
      <c r="O3" s="42" t="s">
        <v>19</v>
      </c>
      <c r="P3" s="10" t="s">
        <v>20</v>
      </c>
      <c r="Q3" s="10" t="s">
        <v>21</v>
      </c>
      <c r="R3" s="10" t="s">
        <v>22</v>
      </c>
      <c r="S3" s="10" t="s">
        <v>23</v>
      </c>
      <c r="T3" s="10" t="s">
        <v>24</v>
      </c>
      <c r="U3" s="10" t="s">
        <v>25</v>
      </c>
      <c r="V3" s="10" t="s">
        <v>26</v>
      </c>
      <c r="W3" s="10" t="s">
        <v>27</v>
      </c>
      <c r="X3" s="41" t="s">
        <v>14</v>
      </c>
      <c r="Y3" s="41" t="s">
        <v>15</v>
      </c>
      <c r="Z3" s="41" t="s">
        <v>0</v>
      </c>
      <c r="AA3" s="10" t="s">
        <v>16</v>
      </c>
      <c r="AB3" s="43" t="s">
        <v>17</v>
      </c>
      <c r="AC3" s="10" t="s">
        <v>28</v>
      </c>
      <c r="AD3" s="10" t="s">
        <v>29</v>
      </c>
      <c r="AE3" s="10" t="s">
        <v>30</v>
      </c>
      <c r="AF3" s="8" t="s">
        <v>31</v>
      </c>
      <c r="AG3" s="8" t="s">
        <v>32</v>
      </c>
      <c r="AH3" s="9" t="s">
        <v>33</v>
      </c>
    </row>
    <row r="4" spans="1:34" ht="216" customHeight="1" x14ac:dyDescent="0.2">
      <c r="A4" s="137" t="s">
        <v>306</v>
      </c>
      <c r="B4" s="137" t="s">
        <v>35</v>
      </c>
      <c r="C4" s="137" t="s">
        <v>36</v>
      </c>
      <c r="D4" s="137" t="s">
        <v>154</v>
      </c>
      <c r="E4" s="137" t="s">
        <v>48</v>
      </c>
      <c r="F4" s="21" t="s">
        <v>49</v>
      </c>
      <c r="G4" s="22" t="s">
        <v>50</v>
      </c>
      <c r="H4" s="22" t="s">
        <v>51</v>
      </c>
      <c r="I4" s="138" t="s">
        <v>52</v>
      </c>
      <c r="J4" s="138" t="s">
        <v>53</v>
      </c>
      <c r="K4" s="138">
        <f>(IF(J4="Insignificante",1.25,IF(J4="Menor",2.5,IF(J4="Moderado",5,IF(J4="Mayor",10,IF(J4="Catastrófico",20,0))))))*(IF(I4="Rara vez",1,IF(I4="Improbable",2,IF(I4="Posible",3,IF(I4="Probable",4,IF(I4="Casi seguro",5,0))))))</f>
        <v>40</v>
      </c>
      <c r="L4" s="138" t="str">
        <f>IF(AND(K4&lt;4,K4&gt;1),"Zona de riesgo baja",IF(AND(K4&gt;4,K4&lt;8),"Zona de riesgo moderada",IF(AND(K4&gt;8,K4&lt;=20),"Zona de riesgo alta",IF(K4&gt;20,"Zona de riesgo extrema",0))))</f>
        <v>Zona de riesgo extrema</v>
      </c>
      <c r="M4" s="139" t="str">
        <f>IF(L4="Zona de riesgo baja","Aceptar",IF(L4="Zona de riesgo moderada","Prevenir
Retener
Proteger",IF(L4="Zona de riesgo alta","Prevenir
Proteger
Transferir",IF(L4="Zona de riesgo extrema","Prevenir
Proteger
Transferir
Eliminar",0))))</f>
        <v>Prevenir
Proteger
Transferir
Eliminar</v>
      </c>
      <c r="N4" s="23" t="s">
        <v>305</v>
      </c>
      <c r="O4" s="140" t="s">
        <v>44</v>
      </c>
      <c r="P4" s="17" t="s">
        <v>45</v>
      </c>
      <c r="Q4" s="17" t="s">
        <v>45</v>
      </c>
      <c r="R4" s="17" t="s">
        <v>79</v>
      </c>
      <c r="S4" s="17" t="s">
        <v>45</v>
      </c>
      <c r="T4" s="17" t="s">
        <v>45</v>
      </c>
      <c r="U4" s="17" t="s">
        <v>45</v>
      </c>
      <c r="V4" s="140">
        <f>IF(P4="SI",15,0)+IF(Q4="SI",5,0)+IF(S4="SI",15,0)+IF(T4="SI",10,0)+IF(U4="SI",30,0)+IF(R4="Automático",25,IF(R4="Manual",15,0))</f>
        <v>100</v>
      </c>
      <c r="W4" s="1" t="str">
        <f>IF(V4&lt;50,"No hay desplazamiento",IF(V4&gt;76,CONCATENATE("Baja 2 niveles de ",O4),CONCATENATE("Baja 1 nivel de ",O4)))</f>
        <v>Baja 2 niveles de Probabilidad</v>
      </c>
      <c r="X4" s="138" t="s">
        <v>41</v>
      </c>
      <c r="Y4" s="138" t="s">
        <v>53</v>
      </c>
      <c r="Z4" s="138">
        <f>(IF(Y4="Insignificante",1.25,IF(Y4="Menor",2.5,IF(Y4="Moderado",5,IF(Y4="Mayor",10,IF(Y4="Catastrófico",20,0))))))*(IF(X4="Rara vez",1,IF(X4="Improbable",2,IF(X4="Posible",3,IF(X4="Probable",4,IF(X4="Casi seguro",5,0))))))</f>
        <v>30</v>
      </c>
      <c r="AA4" s="138" t="str">
        <f>IF(AND(Z4&lt;4,Z4&gt;1),"Zona de riesgo baja",IF(AND(Z4&gt;4,Z4&lt;8),"Zona de riesgo moderada",IF(AND(Z4&gt;8,Z4&lt;=20),"Zona de riesgo alta",IF(Z4&gt;20,"Zona de riesgo extrema",0))))</f>
        <v>Zona de riesgo extrema</v>
      </c>
      <c r="AB4" s="139" t="str">
        <f>IF(AA4="Zona de riesgo baja","Aceptar",IF(AA4="Zona de riesgo moderada","Prevenir
Retener
Proteger",IF(AA4="Zona de riesgo alta","Prevenir
Proteger
Transferir",IF(AA4="Zona de riesgo extrema","Prevenir
Proteger
Transferir
Eliminar",0))))</f>
        <v>Prevenir
Proteger
Transferir
Eliminar</v>
      </c>
      <c r="AC4" s="141" t="s">
        <v>307</v>
      </c>
      <c r="AD4" s="137" t="s">
        <v>308</v>
      </c>
      <c r="AE4" s="142">
        <v>44196</v>
      </c>
      <c r="AF4" s="143" t="s">
        <v>334</v>
      </c>
      <c r="AG4" s="144" t="s">
        <v>156</v>
      </c>
      <c r="AH4" s="144">
        <v>45272</v>
      </c>
    </row>
    <row r="5" spans="1:34" ht="212.25" customHeight="1" x14ac:dyDescent="0.2">
      <c r="A5" s="137" t="s">
        <v>306</v>
      </c>
      <c r="B5" s="137" t="s">
        <v>35</v>
      </c>
      <c r="C5" s="137" t="s">
        <v>36</v>
      </c>
      <c r="D5" s="137" t="s">
        <v>154</v>
      </c>
      <c r="E5" s="137" t="s">
        <v>54</v>
      </c>
      <c r="F5" s="21" t="s">
        <v>55</v>
      </c>
      <c r="G5" s="22" t="s">
        <v>56</v>
      </c>
      <c r="H5" s="22" t="s">
        <v>57</v>
      </c>
      <c r="I5" s="138" t="s">
        <v>41</v>
      </c>
      <c r="J5" s="138" t="s">
        <v>42</v>
      </c>
      <c r="K5" s="138">
        <f>(IF(J5="Insignificante",1.25,IF(J5="Menor",2.5,IF(J5="Moderado",5,IF(J5="Mayor",10,IF(J5="Catastrófico",20,0))))))*(IF(I5="Rara vez",1,IF(I5="Improbable",2,IF(I5="Posible",3,IF(I5="Probable",4,IF(I5="Casi seguro",5,0))))))</f>
        <v>15</v>
      </c>
      <c r="L5" s="138" t="str">
        <f>IF(AND(K5&lt;4,K5&gt;1),"Zona de riesgo baja",IF(AND(K5&gt;4,K5&lt;8),"Zona de riesgo moderada",IF(AND(K5&gt;8,K5&lt;=20),"Zona de riesgo alta",IF(K5&gt;20,"Zona de riesgo extrema",0))))</f>
        <v>Zona de riesgo alta</v>
      </c>
      <c r="M5" s="139" t="str">
        <f>IF(L5="Zona de riesgo baja","Aceptar",IF(L5="Zona de riesgo moderada","Prevenir
Retener
Proteger",IF(L5="Zona de riesgo alta","Prevenir
Proteger
Transferir",IF(L5="Zona de riesgo extrema","Prevenir
Proteger
Transferir
Eliminar",0))))</f>
        <v>Prevenir
Proteger
Transferir</v>
      </c>
      <c r="N5" s="22" t="s">
        <v>309</v>
      </c>
      <c r="O5" s="140" t="s">
        <v>44</v>
      </c>
      <c r="P5" s="17" t="s">
        <v>45</v>
      </c>
      <c r="Q5" s="17" t="s">
        <v>45</v>
      </c>
      <c r="R5" s="17" t="s">
        <v>46</v>
      </c>
      <c r="S5" s="17" t="s">
        <v>45</v>
      </c>
      <c r="T5" s="17" t="s">
        <v>45</v>
      </c>
      <c r="U5" s="17" t="s">
        <v>45</v>
      </c>
      <c r="V5" s="140">
        <f>IF(P5="SI",15,0)+IF(Q5="SI",5,0)+IF(S5="SI",15,0)+IF(T5="SI",10,0)+IF(U5="SI",30,0)+IF(R5="Automático",25,IF(R5="Manual",15,0))</f>
        <v>90</v>
      </c>
      <c r="W5" s="1" t="str">
        <f>IF(V5&lt;50,"No hay desplazamiento",IF(V5&gt;76,CONCATENATE("Baja 2 niveles de ",O5),CONCATENATE("Baja 1 nivel de ",O5)))</f>
        <v>Baja 2 niveles de Probabilidad</v>
      </c>
      <c r="X5" s="138" t="s">
        <v>41</v>
      </c>
      <c r="Y5" s="138" t="s">
        <v>42</v>
      </c>
      <c r="Z5" s="138">
        <f>(IF(Y5="Insignificante",1.25,IF(Y5="Menor",2.5,IF(Y5="Moderado",5,IF(Y5="Mayor",10,IF(Y5="Catastrófico",20,0))))))*(IF(X5="Rara vez",1,IF(X5="Improbable",2,IF(X5="Posible",3,IF(X5="Probable",4,IF(X5="Casi seguro",5,0))))))</f>
        <v>15</v>
      </c>
      <c r="AA5" s="138" t="str">
        <f>IF(AND(Z5&lt;4,Z5&gt;1),"Zona de riesgo baja",IF(AND(Z5&gt;4,Z5&lt;8),"Zona de riesgo moderada",IF(AND(Z5&gt;8,Z5&lt;=20),"Zona de riesgo alta",IF(Z5&gt;20,"Zona de riesgo extrema",0))))</f>
        <v>Zona de riesgo alta</v>
      </c>
      <c r="AB5" s="139" t="str">
        <f>IF(AA5="Zona de riesgo baja","Aceptar",IF(AA5="Zona de riesgo moderada","Prevenir
Retener
Proteger",IF(AA5="Zona de riesgo alta","Prevenir
Proteger
Transferir",IF(AA5="Zona de riesgo extrema","Prevenir
Proteger
Transferir
Eliminar",0))))</f>
        <v>Prevenir
Proteger
Transferir</v>
      </c>
      <c r="AC5" s="145" t="s">
        <v>310</v>
      </c>
      <c r="AD5" s="137" t="s">
        <v>308</v>
      </c>
      <c r="AE5" s="142">
        <v>44196</v>
      </c>
      <c r="AF5" s="143" t="s">
        <v>343</v>
      </c>
      <c r="AG5" s="144" t="s">
        <v>156</v>
      </c>
      <c r="AH5" s="144">
        <v>45272</v>
      </c>
    </row>
    <row r="6" spans="1:34" ht="231.75" customHeight="1" x14ac:dyDescent="0.2">
      <c r="A6" s="137" t="s">
        <v>306</v>
      </c>
      <c r="B6" s="137" t="s">
        <v>35</v>
      </c>
      <c r="C6" s="137" t="s">
        <v>36</v>
      </c>
      <c r="D6" s="137" t="s">
        <v>311</v>
      </c>
      <c r="E6" s="137" t="s">
        <v>58</v>
      </c>
      <c r="F6" s="21" t="s">
        <v>167</v>
      </c>
      <c r="G6" s="22" t="s">
        <v>312</v>
      </c>
      <c r="H6" s="22" t="s">
        <v>313</v>
      </c>
      <c r="I6" s="138" t="s">
        <v>41</v>
      </c>
      <c r="J6" s="138" t="s">
        <v>53</v>
      </c>
      <c r="K6" s="138">
        <f t="shared" ref="K6" si="0">(IF(J6="Insignificante",1.25,IF(J6="Menor",2.5,IF(J6="Moderado",5,IF(J6="Mayor",10,IF(J6="Catastrófico",20,0))))))*(IF(I6="Rara vez",1,IF(I6="Improbable",2,IF(I6="Posible",3,IF(I6="Probable",4,IF(I6="Casi seguro",5,0))))))</f>
        <v>30</v>
      </c>
      <c r="L6" s="138" t="str">
        <f t="shared" ref="L6" si="1">IF(AND(K6&lt;4,K6&gt;1),"Zona de riesgo baja",IF(AND(K6&gt;4,K6&lt;8),"Zona de riesgo moderada",IF(AND(K6&gt;8,K6&lt;=20),"Zona de riesgo alta",IF(K6&gt;20,"Zona de riesgo extrema",0))))</f>
        <v>Zona de riesgo extrema</v>
      </c>
      <c r="M6" s="139" t="str">
        <f t="shared" ref="M6" si="2">IF(L6="Zona de riesgo baja","Aceptar",IF(L6="Zona de riesgo moderada","Prevenir
Retener
Proteger",IF(L6="Zona de riesgo alta","Prevenir
Proteger
Transferir",IF(L6="Zona de riesgo extrema","Prevenir
Proteger
Transferir
Eliminar",0))))</f>
        <v>Prevenir
Proteger
Transferir
Eliminar</v>
      </c>
      <c r="N6" s="22" t="s">
        <v>314</v>
      </c>
      <c r="O6" s="140" t="s">
        <v>44</v>
      </c>
      <c r="P6" s="17" t="s">
        <v>45</v>
      </c>
      <c r="Q6" s="17" t="s">
        <v>45</v>
      </c>
      <c r="R6" s="17" t="s">
        <v>46</v>
      </c>
      <c r="S6" s="17" t="s">
        <v>45</v>
      </c>
      <c r="T6" s="17" t="s">
        <v>45</v>
      </c>
      <c r="U6" s="17" t="s">
        <v>45</v>
      </c>
      <c r="V6" s="140">
        <f t="shared" ref="V6" si="3">IF(P6="SI",15,0)+IF(Q6="SI",5,0)+IF(S6="SI",15,0)+IF(T6="SI",10,0)+IF(U6="SI",30,0)+IF(R6="Automático",25,IF(R6="Manual",15,0))</f>
        <v>90</v>
      </c>
      <c r="W6" s="1" t="str">
        <f t="shared" ref="W6" si="4">IF(V6&lt;50,"No hay desplazamiento",IF(V6&gt;76,CONCATENATE("Baja 2 niveles de ",O6),CONCATENATE("Baja 1 nivel de ",O6)))</f>
        <v>Baja 2 niveles de Probabilidad</v>
      </c>
      <c r="X6" s="138" t="s">
        <v>41</v>
      </c>
      <c r="Y6" s="138" t="s">
        <v>42</v>
      </c>
      <c r="Z6" s="138">
        <f t="shared" ref="Z6" si="5">(IF(Y6="Insignificante",1.25,IF(Y6="Menor",2.5,IF(Y6="Moderado",5,IF(Y6="Mayor",10,IF(Y6="Catastrófico",20,0))))))*(IF(X6="Rara vez",1,IF(X6="Improbable",2,IF(X6="Posible",3,IF(X6="Probable",4,IF(X6="Casi seguro",5,0))))))</f>
        <v>15</v>
      </c>
      <c r="AA6" s="138" t="str">
        <f t="shared" ref="AA6" si="6">IF(AND(Z6&lt;4,Z6&gt;1),"Zona de riesgo baja",IF(AND(Z6&gt;4,Z6&lt;8),"Zona de riesgo moderada",IF(AND(Z6&gt;8,Z6&lt;=20),"Zona de riesgo alta",IF(Z6&gt;20,"Zona de riesgo extrema",0))))</f>
        <v>Zona de riesgo alta</v>
      </c>
      <c r="AB6" s="139" t="str">
        <f t="shared" ref="AB6" si="7">IF(AA6="Zona de riesgo baja","Aceptar",IF(AA6="Zona de riesgo moderada","Prevenir
Retener
Proteger",IF(AA6="Zona de riesgo alta","Prevenir
Proteger
Transferir",IF(AA6="Zona de riesgo extrema","Prevenir
Proteger
Transferir
Eliminar",0))))</f>
        <v>Prevenir
Proteger
Transferir</v>
      </c>
      <c r="AC6" s="145" t="s">
        <v>315</v>
      </c>
      <c r="AD6" s="137" t="s">
        <v>308</v>
      </c>
      <c r="AE6" s="142">
        <v>44196</v>
      </c>
      <c r="AF6" s="137" t="s">
        <v>344</v>
      </c>
      <c r="AG6" s="144" t="s">
        <v>156</v>
      </c>
      <c r="AH6" s="144">
        <v>45272</v>
      </c>
    </row>
  </sheetData>
  <sheetProtection formatCells="0" formatColumns="0" formatRows="0" insertColumns="0" insertRows="0" insertHyperlinks="0" deleteColumns="0" deleteRows="0" sort="0" autoFilter="0" pivotTables="0"/>
  <autoFilter ref="A3:AH5" xr:uid="{00000000-0009-0000-0000-000005000000}"/>
  <mergeCells count="6">
    <mergeCell ref="AG2:AH2"/>
    <mergeCell ref="A2:H2"/>
    <mergeCell ref="I2:O2"/>
    <mergeCell ref="P2:W2"/>
    <mergeCell ref="X2:AA2"/>
    <mergeCell ref="AB2:AF2"/>
  </mergeCells>
  <conditionalFormatting sqref="L4:L5">
    <cfRule type="containsText" dxfId="91" priority="13" operator="containsText" text="Zona de riesgo extrema">
      <formula>NOT(ISERROR(SEARCH("Zona de riesgo extrema",L4)))</formula>
    </cfRule>
    <cfRule type="containsText" dxfId="90" priority="14" operator="containsText" text="Zona de riesgo alta">
      <formula>NOT(ISERROR(SEARCH("Zona de riesgo alta",L4)))</formula>
    </cfRule>
    <cfRule type="containsText" dxfId="89" priority="15" operator="containsText" text="Zona de riesgo moderada">
      <formula>NOT(ISERROR(SEARCH("Zona de riesgo moderada",L4)))</formula>
    </cfRule>
    <cfRule type="cellIs" dxfId="88" priority="16" operator="equal">
      <formula>"Zona de riesgo baja"</formula>
    </cfRule>
  </conditionalFormatting>
  <conditionalFormatting sqref="AA4:AA5">
    <cfRule type="containsText" dxfId="87" priority="9" operator="containsText" text="Zona de riesgo extrema">
      <formula>NOT(ISERROR(SEARCH("Zona de riesgo extrema",AA4)))</formula>
    </cfRule>
    <cfRule type="containsText" dxfId="86" priority="10" operator="containsText" text="Zona de riesgo alta">
      <formula>NOT(ISERROR(SEARCH("Zona de riesgo alta",AA4)))</formula>
    </cfRule>
    <cfRule type="containsText" dxfId="85" priority="11" operator="containsText" text="Zona de riesgo moderada">
      <formula>NOT(ISERROR(SEARCH("Zona de riesgo moderada",AA4)))</formula>
    </cfRule>
    <cfRule type="cellIs" dxfId="84" priority="12" operator="equal">
      <formula>"Zona de riesgo baja"</formula>
    </cfRule>
  </conditionalFormatting>
  <conditionalFormatting sqref="AA6">
    <cfRule type="containsText" dxfId="83" priority="1" operator="containsText" text="Zona de riesgo extrema">
      <formula>NOT(ISERROR(SEARCH("Zona de riesgo extrema",AA6)))</formula>
    </cfRule>
    <cfRule type="containsText" dxfId="82" priority="2" operator="containsText" text="Zona de riesgo alta">
      <formula>NOT(ISERROR(SEARCH("Zona de riesgo alta",AA6)))</formula>
    </cfRule>
    <cfRule type="containsText" dxfId="81" priority="3" operator="containsText" text="Zona de riesgo moderada">
      <formula>NOT(ISERROR(SEARCH("Zona de riesgo moderada",AA6)))</formula>
    </cfRule>
    <cfRule type="cellIs" dxfId="80" priority="4" operator="equal">
      <formula>"Zona de riesgo baja"</formula>
    </cfRule>
  </conditionalFormatting>
  <conditionalFormatting sqref="L6">
    <cfRule type="containsText" dxfId="79" priority="5" operator="containsText" text="Zona de riesgo extrema">
      <formula>NOT(ISERROR(SEARCH("Zona de riesgo extrema",L6)))</formula>
    </cfRule>
    <cfRule type="containsText" dxfId="78" priority="6" operator="containsText" text="Zona de riesgo alta">
      <formula>NOT(ISERROR(SEARCH("Zona de riesgo alta",L6)))</formula>
    </cfRule>
    <cfRule type="containsText" dxfId="77" priority="7" operator="containsText" text="Zona de riesgo moderada">
      <formula>NOT(ISERROR(SEARCH("Zona de riesgo moderada",L6)))</formula>
    </cfRule>
    <cfRule type="cellIs" dxfId="76" priority="8" operator="equal">
      <formula>"Zona de riesgo baja"</formula>
    </cfRule>
  </conditionalFormatting>
  <dataValidations count="5">
    <dataValidation type="list" allowBlank="1" showInputMessage="1" showErrorMessage="1" sqref="J4:J6 Y4:Y6" xr:uid="{9614B7BC-F416-4CBD-8453-77EFC82C6DBB}">
      <formula1>"Insignificante,Menor,Moderado,Mayor,Catastrófico"</formula1>
    </dataValidation>
    <dataValidation type="list" allowBlank="1" showInputMessage="1" showErrorMessage="1" sqref="I4:I6 X4:X6" xr:uid="{51D38A1B-964A-40B9-A192-8E90D9C73F41}">
      <formula1>"Rara vez,Improbable,Posible,Probable,Casi seguro"</formula1>
    </dataValidation>
    <dataValidation type="list" allowBlank="1" showInputMessage="1" showErrorMessage="1" sqref="O4:O6" xr:uid="{C31778A6-6990-4794-BB76-4811660FE10D}">
      <formula1>"Probabilidad,Impacto,Probabilidad e impacto"</formula1>
    </dataValidation>
    <dataValidation type="list" allowBlank="1" showInputMessage="1" showErrorMessage="1" sqref="P4:Q6 S4:U6" xr:uid="{A381C40A-8B71-4688-9D28-9C63EB3E9E85}">
      <formula1>"SI,NO"</formula1>
    </dataValidation>
    <dataValidation type="list" allowBlank="1" showInputMessage="1" showErrorMessage="1" sqref="R4:R6" xr:uid="{1AAF9941-631B-44E1-BCF2-2204C8CF3A8A}">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Z4:AB6 K4:M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8"/>
  <sheetViews>
    <sheetView topLeftCell="A2" zoomScale="70" zoomScaleNormal="70" workbookViewId="0">
      <pane xSplit="7" ySplit="2" topLeftCell="AB4" activePane="bottomRight" state="frozen"/>
      <selection activeCell="A2" sqref="A2"/>
      <selection pane="topRight" activeCell="I2" sqref="I2"/>
      <selection pane="bottomLeft" activeCell="A4" sqref="A4"/>
      <selection pane="bottomRight" activeCell="AI4" sqref="AI4"/>
    </sheetView>
  </sheetViews>
  <sheetFormatPr baseColWidth="10" defaultRowHeight="15.75" x14ac:dyDescent="0.25"/>
  <cols>
    <col min="1" max="1" width="18.625" style="52" customWidth="1"/>
    <col min="2" max="2" width="22.875" style="53" customWidth="1"/>
    <col min="3" max="3" width="12.375" customWidth="1"/>
    <col min="4" max="4" width="11.25" customWidth="1"/>
    <col min="5" max="5" width="17.125" style="64" customWidth="1"/>
    <col min="6" max="6" width="10.875" customWidth="1"/>
    <col min="7" max="7" width="51.625" style="65" customWidth="1"/>
    <col min="8" max="8" width="52.5" customWidth="1"/>
    <col min="9" max="9" width="31.875" customWidth="1"/>
    <col min="10" max="10" width="12.625" customWidth="1"/>
    <col min="11" max="11" width="10" customWidth="1"/>
    <col min="12" max="12" width="16.5" customWidth="1"/>
    <col min="13" max="13" width="10.875" customWidth="1"/>
    <col min="14" max="14" width="25.625" customWidth="1"/>
    <col min="15" max="15" width="55.5" customWidth="1"/>
    <col min="16" max="16" width="20.375" customWidth="1"/>
    <col min="17" max="23" width="10.875" customWidth="1"/>
    <col min="24" max="24" width="14.625" customWidth="1"/>
    <col min="26" max="26" width="11.625" customWidth="1"/>
    <col min="27" max="27" width="15.875" customWidth="1"/>
    <col min="28" max="28" width="13.5" customWidth="1"/>
    <col min="29" max="29" width="21" customWidth="1"/>
    <col min="30" max="30" width="43.75" customWidth="1"/>
    <col min="31" max="31" width="11.625" customWidth="1"/>
    <col min="32" max="32" width="13.875" customWidth="1"/>
    <col min="33" max="33" width="44.125" customWidth="1"/>
    <col min="34" max="35" width="11" customWidth="1"/>
  </cols>
  <sheetData>
    <row r="1" spans="1:35" x14ac:dyDescent="0.25">
      <c r="A1" s="30"/>
      <c r="B1" s="31"/>
      <c r="C1" s="30"/>
      <c r="D1" s="32"/>
      <c r="E1" s="32"/>
      <c r="F1" s="30"/>
      <c r="G1" s="55"/>
      <c r="H1" s="34"/>
      <c r="I1" s="34"/>
      <c r="J1" s="30"/>
      <c r="K1" s="30"/>
      <c r="L1" s="30"/>
      <c r="M1" s="35"/>
      <c r="N1" s="35"/>
      <c r="O1" s="34"/>
      <c r="P1" s="34"/>
      <c r="Q1" s="34"/>
      <c r="R1" s="34"/>
      <c r="S1" s="34"/>
      <c r="T1" s="34"/>
      <c r="U1" s="34"/>
      <c r="V1" s="34"/>
      <c r="W1" s="34"/>
      <c r="X1" s="34"/>
      <c r="Y1" s="30"/>
      <c r="Z1" s="30"/>
      <c r="AA1" s="30"/>
      <c r="AB1" s="34"/>
      <c r="AC1" s="30"/>
      <c r="AD1" s="30"/>
      <c r="AE1" s="30"/>
      <c r="AF1" s="30"/>
      <c r="AG1" s="30"/>
      <c r="AH1" s="30"/>
      <c r="AI1" s="30"/>
    </row>
    <row r="2" spans="1:35" ht="15" customHeight="1" x14ac:dyDescent="0.25">
      <c r="A2" s="158"/>
      <c r="B2" s="158"/>
      <c r="C2" s="158"/>
      <c r="D2" s="158"/>
      <c r="E2" s="158"/>
      <c r="F2" s="158"/>
      <c r="G2" s="158"/>
      <c r="H2" s="158"/>
      <c r="I2" s="159"/>
      <c r="J2" s="157" t="s">
        <v>0</v>
      </c>
      <c r="K2" s="158"/>
      <c r="L2" s="158"/>
      <c r="M2" s="158"/>
      <c r="N2" s="158"/>
      <c r="O2" s="158"/>
      <c r="P2" s="159"/>
      <c r="Q2" s="153" t="s">
        <v>128</v>
      </c>
      <c r="R2" s="154"/>
      <c r="S2" s="154"/>
      <c r="T2" s="154"/>
      <c r="U2" s="154"/>
      <c r="V2" s="154"/>
      <c r="W2" s="154"/>
      <c r="X2" s="160"/>
      <c r="Y2" s="161" t="s">
        <v>2</v>
      </c>
      <c r="Z2" s="162"/>
      <c r="AA2" s="162"/>
      <c r="AB2" s="163"/>
      <c r="AC2" s="153" t="s">
        <v>3</v>
      </c>
      <c r="AD2" s="154"/>
      <c r="AE2" s="154"/>
      <c r="AF2" s="154"/>
      <c r="AG2" s="160"/>
      <c r="AH2" s="153" t="s">
        <v>129</v>
      </c>
      <c r="AI2" s="154"/>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0" t="s">
        <v>16</v>
      </c>
      <c r="AC3" s="43" t="s">
        <v>17</v>
      </c>
      <c r="AD3" s="10" t="s">
        <v>28</v>
      </c>
      <c r="AE3" s="10" t="s">
        <v>29</v>
      </c>
      <c r="AF3" s="10" t="s">
        <v>30</v>
      </c>
      <c r="AG3" s="10" t="s">
        <v>31</v>
      </c>
      <c r="AH3" s="10" t="s">
        <v>32</v>
      </c>
      <c r="AI3" s="41" t="s">
        <v>33</v>
      </c>
    </row>
    <row r="4" spans="1:35" s="50" customFormat="1" ht="160.5" customHeight="1" x14ac:dyDescent="0.25">
      <c r="A4" s="13" t="s">
        <v>130</v>
      </c>
      <c r="B4" s="13" t="s">
        <v>131</v>
      </c>
      <c r="C4" s="13" t="s">
        <v>36</v>
      </c>
      <c r="D4" s="49" t="s">
        <v>156</v>
      </c>
      <c r="E4" s="49" t="s">
        <v>132</v>
      </c>
      <c r="F4" s="13" t="s">
        <v>58</v>
      </c>
      <c r="G4" s="56" t="s">
        <v>133</v>
      </c>
      <c r="H4" s="46" t="s">
        <v>134</v>
      </c>
      <c r="I4" s="46" t="s">
        <v>135</v>
      </c>
      <c r="J4" s="47" t="s">
        <v>66</v>
      </c>
      <c r="K4" s="47" t="s">
        <v>53</v>
      </c>
      <c r="L4" s="47">
        <f t="shared" ref="L4:L7" si="0">(IF(K4="Insignificante",1.25,IF(K4="Menor",2.5,IF(K4="Moderado",5,IF(K4="Mayor",10,IF(K4="Catastrófico",20,0))))))*(IF(J4="Rara vez",1,IF(J4="Improbable",2,IF(J4="Posible",3,IF(J4="Probable",4,IF(J4="Casi seguro",5,0))))))</f>
        <v>20</v>
      </c>
      <c r="M4" s="47" t="str">
        <f t="shared" ref="M4:M7" si="1">IF(AND(L4&lt;4,L4&gt;1),"Zona de riesgo baja",IF(AND(L4&gt;4,L4&lt;8),"Zona de riesgo moderada",IF(AND(L4&gt;8,L4&lt;=20),"Zona de riesgo alta",IF(L4&gt;20,"Zona de riesgo extrema",0))))</f>
        <v>Zona de riesgo alta</v>
      </c>
      <c r="N4" s="48" t="str">
        <f t="shared" ref="N4:N7" si="2">IF(M4="Zona de riesgo baja","Aceptar",IF(M4="Zona de riesgo moderada","Prevenir
Retener
Proteger",IF(M4="Zona de riesgo alta","Prevenir
Proteger
Transferir",IF(M4="Zona de riesgo extrema","Prevenir
Proteger
Transferir
Eliminar",0))))</f>
        <v>Prevenir
Proteger
Transferir</v>
      </c>
      <c r="O4" s="48" t="s">
        <v>136</v>
      </c>
      <c r="P4" s="19" t="s">
        <v>127</v>
      </c>
      <c r="Q4" s="19" t="s">
        <v>86</v>
      </c>
      <c r="R4" s="19" t="s">
        <v>45</v>
      </c>
      <c r="S4" s="19" t="s">
        <v>46</v>
      </c>
      <c r="T4" s="19" t="s">
        <v>45</v>
      </c>
      <c r="U4" s="19" t="s">
        <v>45</v>
      </c>
      <c r="V4" s="19" t="s">
        <v>45</v>
      </c>
      <c r="W4" s="19">
        <f t="shared" ref="W4:W7" si="3">IF(Q4="SI",15,0)+IF(R4="SI",5,0)+IF(T4="SI",15,0)+IF(U4="SI",10,0)+IF(V4="SI",30,0)+IF(S4="Automático",25,IF(S4="Manual",15,0))</f>
        <v>75</v>
      </c>
      <c r="X4" s="49" t="str">
        <f t="shared" ref="X4:X7" si="4">IF(W4&lt;50,"No hay desplazamiento",IF(W4&gt;76,CONCATENATE("Baja 2 niveles de ",P4),CONCATENATE("Baja 1 nivel de ",P4)))</f>
        <v>Baja 1 nivel de Probabilidad e impacto</v>
      </c>
      <c r="Y4" s="47" t="s">
        <v>68</v>
      </c>
      <c r="Z4" s="47" t="s">
        <v>53</v>
      </c>
      <c r="AA4" s="47">
        <f t="shared" ref="AA4:AA7" si="5">(IF(Z4="Insignificante",1.25,IF(Z4="Menor",2.5,IF(Z4="Moderado",5,IF(Z4="Mayor",10,IF(Z4="Catastrófico",20,0))))))*(IF(Y4="Rara vez",1,IF(Y4="Improbable",2,IF(Y4="Posible",3,IF(Y4="Probable",4,IF(Y4="Casi seguro",5,0))))))</f>
        <v>10</v>
      </c>
      <c r="AB4" s="47" t="str">
        <f t="shared" ref="AB4:AB7" si="6">IF(AND(AA4&lt;4,AA4&gt;1),"Zona de riesgo baja",IF(AND(AA4&gt;4,AA4&lt;8),"Zona de riesgo moderada",IF(AND(AA4&gt;8,AA4&lt;=20),"Zona de riesgo alta",IF(AA4&gt;20,"Zona de riesgo extrema",0))))</f>
        <v>Zona de riesgo alta</v>
      </c>
      <c r="AC4" s="48" t="str">
        <f t="shared" ref="AC4:AC7" si="7">IF(AB4="Zona de riesgo baja","Aceptar",IF(AB4="Zona de riesgo moderada","Prevenir
Retener
Proteger",IF(AB4="Zona de riesgo alta","Prevenir
Proteger
Transferir",IF(AB4="Zona de riesgo extrema","Prevenir
Proteger
Transferir
Eliminar",0))))</f>
        <v>Prevenir
Proteger
Transferir</v>
      </c>
      <c r="AD4" s="57" t="s">
        <v>137</v>
      </c>
      <c r="AE4" s="48" t="s">
        <v>138</v>
      </c>
      <c r="AF4" s="76">
        <v>44196</v>
      </c>
      <c r="AG4" s="57" t="s">
        <v>345</v>
      </c>
      <c r="AH4" s="136" t="s">
        <v>156</v>
      </c>
      <c r="AI4" s="136">
        <v>45272</v>
      </c>
    </row>
    <row r="5" spans="1:35" ht="200.25" customHeight="1" x14ac:dyDescent="0.25">
      <c r="A5" s="13" t="s">
        <v>130</v>
      </c>
      <c r="B5" s="13" t="s">
        <v>131</v>
      </c>
      <c r="C5" s="13" t="s">
        <v>36</v>
      </c>
      <c r="D5" s="49" t="s">
        <v>156</v>
      </c>
      <c r="E5" s="49" t="s">
        <v>132</v>
      </c>
      <c r="F5" s="60" t="s">
        <v>116</v>
      </c>
      <c r="G5" s="61" t="s">
        <v>139</v>
      </c>
      <c r="H5" s="62" t="s">
        <v>140</v>
      </c>
      <c r="I5" s="46" t="s">
        <v>141</v>
      </c>
      <c r="J5" s="47" t="s">
        <v>66</v>
      </c>
      <c r="K5" s="47" t="s">
        <v>53</v>
      </c>
      <c r="L5" s="47">
        <f t="shared" si="0"/>
        <v>20</v>
      </c>
      <c r="M5" s="47" t="str">
        <f t="shared" si="1"/>
        <v>Zona de riesgo alta</v>
      </c>
      <c r="N5" s="48" t="str">
        <f t="shared" si="2"/>
        <v>Prevenir
Proteger
Transferir</v>
      </c>
      <c r="O5" s="48" t="s">
        <v>142</v>
      </c>
      <c r="P5" s="19" t="s">
        <v>127</v>
      </c>
      <c r="Q5" s="19" t="s">
        <v>86</v>
      </c>
      <c r="R5" s="19" t="s">
        <v>45</v>
      </c>
      <c r="S5" s="19" t="s">
        <v>46</v>
      </c>
      <c r="T5" s="19" t="s">
        <v>45</v>
      </c>
      <c r="U5" s="19" t="s">
        <v>45</v>
      </c>
      <c r="V5" s="19" t="s">
        <v>45</v>
      </c>
      <c r="W5" s="19">
        <f t="shared" si="3"/>
        <v>75</v>
      </c>
      <c r="X5" s="49" t="str">
        <f t="shared" si="4"/>
        <v>Baja 1 nivel de Probabilidad e impacto</v>
      </c>
      <c r="Y5" s="47" t="s">
        <v>68</v>
      </c>
      <c r="Z5" s="47" t="s">
        <v>42</v>
      </c>
      <c r="AA5" s="47">
        <f t="shared" si="5"/>
        <v>5</v>
      </c>
      <c r="AB5" s="47" t="str">
        <f t="shared" si="6"/>
        <v>Zona de riesgo moderada</v>
      </c>
      <c r="AC5" s="48" t="str">
        <f t="shared" si="7"/>
        <v>Prevenir
Retener
Proteger</v>
      </c>
      <c r="AD5" s="62" t="s">
        <v>346</v>
      </c>
      <c r="AE5" s="48" t="s">
        <v>138</v>
      </c>
      <c r="AF5" s="76">
        <v>44196</v>
      </c>
      <c r="AG5" s="62" t="s">
        <v>143</v>
      </c>
      <c r="AH5" s="136" t="s">
        <v>156</v>
      </c>
      <c r="AI5" s="136">
        <v>45272</v>
      </c>
    </row>
    <row r="6" spans="1:35" ht="223.5" customHeight="1" x14ac:dyDescent="0.25">
      <c r="A6" s="13" t="s">
        <v>130</v>
      </c>
      <c r="B6" s="13" t="s">
        <v>131</v>
      </c>
      <c r="C6" s="13" t="s">
        <v>36</v>
      </c>
      <c r="D6" s="49" t="s">
        <v>156</v>
      </c>
      <c r="E6" s="49" t="s">
        <v>155</v>
      </c>
      <c r="F6" s="60" t="s">
        <v>58</v>
      </c>
      <c r="G6" s="61" t="s">
        <v>144</v>
      </c>
      <c r="H6" s="62" t="s">
        <v>145</v>
      </c>
      <c r="I6" s="46" t="s">
        <v>135</v>
      </c>
      <c r="J6" s="47" t="s">
        <v>146</v>
      </c>
      <c r="K6" s="47" t="s">
        <v>53</v>
      </c>
      <c r="L6" s="47">
        <f t="shared" si="0"/>
        <v>50</v>
      </c>
      <c r="M6" s="47" t="str">
        <f t="shared" si="1"/>
        <v>Zona de riesgo extrema</v>
      </c>
      <c r="N6" s="48" t="str">
        <f t="shared" si="2"/>
        <v>Prevenir
Proteger
Transferir
Eliminar</v>
      </c>
      <c r="O6" s="63" t="s">
        <v>324</v>
      </c>
      <c r="P6" s="19" t="s">
        <v>127</v>
      </c>
      <c r="Q6" s="19" t="s">
        <v>45</v>
      </c>
      <c r="R6" s="19" t="s">
        <v>45</v>
      </c>
      <c r="S6" s="19" t="s">
        <v>46</v>
      </c>
      <c r="T6" s="19" t="s">
        <v>45</v>
      </c>
      <c r="U6" s="19" t="s">
        <v>45</v>
      </c>
      <c r="V6" s="19" t="s">
        <v>45</v>
      </c>
      <c r="W6" s="19">
        <f t="shared" si="3"/>
        <v>90</v>
      </c>
      <c r="X6" s="49" t="str">
        <f t="shared" si="4"/>
        <v>Baja 2 niveles de Probabilidad e impacto</v>
      </c>
      <c r="Y6" s="47" t="s">
        <v>41</v>
      </c>
      <c r="Z6" s="47" t="s">
        <v>42</v>
      </c>
      <c r="AA6" s="47">
        <f t="shared" si="5"/>
        <v>15</v>
      </c>
      <c r="AB6" s="47" t="str">
        <f t="shared" si="6"/>
        <v>Zona de riesgo alta</v>
      </c>
      <c r="AC6" s="48" t="str">
        <f t="shared" si="7"/>
        <v>Prevenir
Proteger
Transferir</v>
      </c>
      <c r="AD6" s="62" t="s">
        <v>147</v>
      </c>
      <c r="AE6" s="48" t="s">
        <v>138</v>
      </c>
      <c r="AF6" s="76">
        <v>44196</v>
      </c>
      <c r="AG6" s="62" t="s">
        <v>347</v>
      </c>
      <c r="AH6" s="136" t="s">
        <v>156</v>
      </c>
      <c r="AI6" s="136">
        <v>45272</v>
      </c>
    </row>
    <row r="7" spans="1:35" ht="175.5" customHeight="1" x14ac:dyDescent="0.25">
      <c r="A7" s="13" t="s">
        <v>130</v>
      </c>
      <c r="B7" s="13" t="s">
        <v>131</v>
      </c>
      <c r="C7" s="13" t="s">
        <v>36</v>
      </c>
      <c r="D7" s="49" t="s">
        <v>156</v>
      </c>
      <c r="E7" s="59" t="s">
        <v>148</v>
      </c>
      <c r="F7" s="60" t="s">
        <v>58</v>
      </c>
      <c r="G7" s="61" t="s">
        <v>149</v>
      </c>
      <c r="H7" s="62" t="s">
        <v>150</v>
      </c>
      <c r="I7" s="46" t="s">
        <v>151</v>
      </c>
      <c r="J7" s="47" t="s">
        <v>41</v>
      </c>
      <c r="K7" s="47" t="s">
        <v>42</v>
      </c>
      <c r="L7" s="47">
        <f t="shared" si="0"/>
        <v>15</v>
      </c>
      <c r="M7" s="47" t="str">
        <f t="shared" si="1"/>
        <v>Zona de riesgo alta</v>
      </c>
      <c r="N7" s="48" t="str">
        <f t="shared" si="2"/>
        <v>Prevenir
Proteger
Transferir</v>
      </c>
      <c r="O7" s="63" t="s">
        <v>152</v>
      </c>
      <c r="P7" s="19" t="s">
        <v>127</v>
      </c>
      <c r="Q7" s="19" t="s">
        <v>45</v>
      </c>
      <c r="R7" s="19" t="s">
        <v>45</v>
      </c>
      <c r="S7" s="19" t="s">
        <v>46</v>
      </c>
      <c r="T7" s="19" t="s">
        <v>45</v>
      </c>
      <c r="U7" s="19" t="s">
        <v>45</v>
      </c>
      <c r="V7" s="19" t="s">
        <v>45</v>
      </c>
      <c r="W7" s="19">
        <f t="shared" si="3"/>
        <v>90</v>
      </c>
      <c r="X7" s="49" t="str">
        <f t="shared" si="4"/>
        <v>Baja 2 niveles de Probabilidad e impacto</v>
      </c>
      <c r="Y7" s="47" t="s">
        <v>52</v>
      </c>
      <c r="Z7" s="47" t="s">
        <v>42</v>
      </c>
      <c r="AA7" s="47">
        <f t="shared" si="5"/>
        <v>20</v>
      </c>
      <c r="AB7" s="47" t="str">
        <f t="shared" si="6"/>
        <v>Zona de riesgo alta</v>
      </c>
      <c r="AC7" s="48" t="str">
        <f t="shared" si="7"/>
        <v>Prevenir
Proteger
Transferir</v>
      </c>
      <c r="AD7" s="62" t="s">
        <v>153</v>
      </c>
      <c r="AE7" s="48" t="s">
        <v>138</v>
      </c>
      <c r="AF7" s="76">
        <v>44196</v>
      </c>
      <c r="AG7" s="62" t="s">
        <v>348</v>
      </c>
      <c r="AH7" s="136" t="s">
        <v>156</v>
      </c>
      <c r="AI7" s="136">
        <v>45272</v>
      </c>
    </row>
    <row r="8" spans="1:35" ht="50.25" customHeight="1" x14ac:dyDescent="0.25">
      <c r="AE8" s="152" t="s">
        <v>289</v>
      </c>
      <c r="AF8" s="185"/>
    </row>
  </sheetData>
  <sheetProtection formatCells="0" formatColumns="0" formatRows="0" insertColumns="0" insertRows="0" insertHyperlinks="0" deleteColumns="0" deleteRows="0" sort="0" autoFilter="0" pivotTables="0"/>
  <autoFilter ref="A3:AI7" xr:uid="{00000000-0009-0000-0000-000003000000}"/>
  <mergeCells count="7">
    <mergeCell ref="AE8:AF8"/>
    <mergeCell ref="AH2:AI2"/>
    <mergeCell ref="A2:I2"/>
    <mergeCell ref="J2:P2"/>
    <mergeCell ref="Q2:X2"/>
    <mergeCell ref="Y2:AB2"/>
    <mergeCell ref="AC2:AG2"/>
  </mergeCells>
  <conditionalFormatting sqref="M4:M6 AB4:AB6">
    <cfRule type="containsText" dxfId="75" priority="9" operator="containsText" text="Zona de riesgo extrema">
      <formula>NOT(ISERROR(SEARCH("Zona de riesgo extrema",M4)))</formula>
    </cfRule>
    <cfRule type="containsText" dxfId="74" priority="10" operator="containsText" text="Zona de riesgo alta">
      <formula>NOT(ISERROR(SEARCH("Zona de riesgo alta",M4)))</formula>
    </cfRule>
    <cfRule type="containsText" dxfId="73" priority="11" operator="containsText" text="Zona de riesgo moderada">
      <formula>NOT(ISERROR(SEARCH("Zona de riesgo moderada",M4)))</formula>
    </cfRule>
    <cfRule type="cellIs" dxfId="72" priority="12" operator="equal">
      <formula>"Zona de riesgo baja"</formula>
    </cfRule>
  </conditionalFormatting>
  <conditionalFormatting sqref="M7">
    <cfRule type="containsText" dxfId="71" priority="5" operator="containsText" text="Zona de riesgo extrema">
      <formula>NOT(ISERROR(SEARCH("Zona de riesgo extrema",M7)))</formula>
    </cfRule>
    <cfRule type="containsText" dxfId="70" priority="6" operator="containsText" text="Zona de riesgo alta">
      <formula>NOT(ISERROR(SEARCH("Zona de riesgo alta",M7)))</formula>
    </cfRule>
    <cfRule type="containsText" dxfId="69" priority="7" operator="containsText" text="Zona de riesgo moderada">
      <formula>NOT(ISERROR(SEARCH("Zona de riesgo moderada",M7)))</formula>
    </cfRule>
    <cfRule type="cellIs" dxfId="68" priority="8" operator="equal">
      <formula>"Zona de riesgo baja"</formula>
    </cfRule>
  </conditionalFormatting>
  <conditionalFormatting sqref="AB7">
    <cfRule type="containsText" dxfId="67" priority="1" operator="containsText" text="Zona de riesgo extrema">
      <formula>NOT(ISERROR(SEARCH("Zona de riesgo extrema",AB7)))</formula>
    </cfRule>
    <cfRule type="containsText" dxfId="66" priority="2" operator="containsText" text="Zona de riesgo alta">
      <formula>NOT(ISERROR(SEARCH("Zona de riesgo alta",AB7)))</formula>
    </cfRule>
    <cfRule type="containsText" dxfId="65" priority="3" operator="containsText" text="Zona de riesgo moderada">
      <formula>NOT(ISERROR(SEARCH("Zona de riesgo moderada",AB7)))</formula>
    </cfRule>
    <cfRule type="cellIs" dxfId="64" priority="4" operator="equal">
      <formula>"Zona de riesgo baja"</formula>
    </cfRule>
  </conditionalFormatting>
  <dataValidations count="5">
    <dataValidation type="list" allowBlank="1" showInputMessage="1" showErrorMessage="1" sqref="S4:S7" xr:uid="{00000000-0002-0000-0300-000000000000}">
      <formula1>"Automático,Manual"</formula1>
    </dataValidation>
    <dataValidation type="list" allowBlank="1" showInputMessage="1" showErrorMessage="1" sqref="Q4:R7 T4:V7" xr:uid="{00000000-0002-0000-0300-000001000000}">
      <formula1>"SI,NO"</formula1>
    </dataValidation>
    <dataValidation type="list" allowBlank="1" showInputMessage="1" showErrorMessage="1" sqref="P4:P7" xr:uid="{00000000-0002-0000-0300-000002000000}">
      <formula1>"Probabilidad,Impacto,Probabilidad e impacto"</formula1>
    </dataValidation>
    <dataValidation type="list" allowBlank="1" showInputMessage="1" showErrorMessage="1" sqref="Y4:Y7 J4:J7" xr:uid="{00000000-0002-0000-0300-000003000000}">
      <formula1>"Rara vez,Improbable,Posible,Probable,Casi seguro"</formula1>
    </dataValidation>
    <dataValidation type="list" allowBlank="1" showInputMessage="1" showErrorMessage="1" sqref="Z4:Z7 K4:K7" xr:uid="{00000000-0002-0000-0300-000004000000}">
      <formula1>"Insignificante,Menor,Moderado,Mayor,Catastrófico"</formula1>
    </dataValidation>
  </dataValidations>
  <pageMargins left="0.75" right="0.75" top="1" bottom="1" header="0.5" footer="0.5"/>
  <pageSetup scale="25" orientation="portrait" horizontalDpi="4294967292" verticalDpi="4294967292"/>
  <colBreaks count="2" manualBreakCount="2">
    <brk id="11" max="1048575" man="1"/>
    <brk id="36" max="1048575" man="1"/>
  </colBreaks>
  <ignoredErrors>
    <ignoredError sqref="L4:N7 AA4:AC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D8" sqref="AD8"/>
    </sheetView>
  </sheetViews>
  <sheetFormatPr baseColWidth="10" defaultRowHeight="15.75" x14ac:dyDescent="0.25"/>
  <cols>
    <col min="1" max="1" width="12.75" customWidth="1"/>
    <col min="2" max="2" width="31.375" customWidth="1"/>
    <col min="4" max="4" width="16.5" customWidth="1"/>
    <col min="5" max="5" width="14.625" customWidth="1"/>
    <col min="6" max="6" width="17.25" customWidth="1"/>
    <col min="7" max="7" width="27.125" style="54" customWidth="1"/>
    <col min="8" max="8" width="46.625" customWidth="1"/>
    <col min="9" max="9" width="30" customWidth="1"/>
    <col min="10" max="10" width="15.5" customWidth="1"/>
    <col min="11" max="11" width="10" customWidth="1"/>
    <col min="12" max="12" width="14" customWidth="1"/>
    <col min="13" max="13" width="10.875" customWidth="1"/>
    <col min="14" max="14" width="34.75" customWidth="1"/>
    <col min="15" max="23" width="11.125" customWidth="1"/>
    <col min="25" max="25" width="11.625" customWidth="1"/>
    <col min="26" max="26" width="15.875" customWidth="1"/>
    <col min="27" max="27" width="13.5" customWidth="1"/>
    <col min="28" max="28" width="27.875" customWidth="1"/>
    <col min="29" max="29" width="13.875" customWidth="1"/>
    <col min="30" max="30" width="44.25" customWidth="1"/>
  </cols>
  <sheetData>
    <row r="1" spans="1:33" x14ac:dyDescent="0.25">
      <c r="G1" s="33"/>
      <c r="H1" s="34"/>
      <c r="I1" s="34"/>
      <c r="J1" s="30"/>
      <c r="K1" s="30"/>
      <c r="L1" s="30"/>
      <c r="M1" s="35"/>
      <c r="N1" s="34"/>
      <c r="O1" s="34"/>
      <c r="P1" s="34"/>
      <c r="Q1" s="34"/>
      <c r="R1" s="34"/>
      <c r="S1" s="34"/>
      <c r="T1" s="34"/>
      <c r="U1" s="34"/>
      <c r="V1" s="34"/>
      <c r="W1" s="34"/>
      <c r="X1" s="30"/>
      <c r="Y1" s="30"/>
      <c r="Z1" s="30"/>
      <c r="AA1" s="34"/>
      <c r="AB1" s="30"/>
      <c r="AC1" s="30"/>
      <c r="AD1" s="30"/>
    </row>
    <row r="2" spans="1:33" ht="15" customHeight="1" x14ac:dyDescent="0.25">
      <c r="G2" s="174"/>
      <c r="H2" s="174"/>
      <c r="I2" s="176"/>
      <c r="J2" s="157" t="s">
        <v>0</v>
      </c>
      <c r="K2" s="158"/>
      <c r="L2" s="158"/>
      <c r="M2" s="158"/>
      <c r="N2" s="158"/>
      <c r="O2" s="37"/>
      <c r="P2" s="37"/>
      <c r="Q2" s="37"/>
      <c r="R2" s="37"/>
      <c r="S2" s="37"/>
      <c r="T2" s="37"/>
      <c r="U2" s="37"/>
      <c r="V2" s="37"/>
      <c r="W2" s="37"/>
      <c r="X2" s="177" t="s">
        <v>2</v>
      </c>
      <c r="Y2" s="177"/>
      <c r="Z2" s="177"/>
      <c r="AA2" s="177"/>
      <c r="AB2" s="186"/>
      <c r="AC2" s="187"/>
      <c r="AD2" s="187"/>
      <c r="AE2" s="187"/>
      <c r="AF2" s="187"/>
      <c r="AG2" s="187"/>
    </row>
    <row r="3" spans="1:33" s="44" customFormat="1" ht="127.5" customHeight="1" x14ac:dyDescent="0.25">
      <c r="A3" s="38" t="s">
        <v>5</v>
      </c>
      <c r="B3" s="39" t="s">
        <v>6</v>
      </c>
      <c r="C3" s="38" t="s">
        <v>7</v>
      </c>
      <c r="D3" s="38" t="s">
        <v>8</v>
      </c>
      <c r="E3" s="38" t="s">
        <v>9</v>
      </c>
      <c r="F3" s="38" t="s">
        <v>10</v>
      </c>
      <c r="G3" s="40" t="s">
        <v>11</v>
      </c>
      <c r="H3" s="10" t="s">
        <v>12</v>
      </c>
      <c r="I3" s="10" t="s">
        <v>13</v>
      </c>
      <c r="J3" s="41" t="s">
        <v>258</v>
      </c>
      <c r="K3" s="41" t="s">
        <v>15</v>
      </c>
      <c r="L3" s="41" t="s">
        <v>0</v>
      </c>
      <c r="M3" s="10" t="s">
        <v>259</v>
      </c>
      <c r="N3" s="10" t="s">
        <v>18</v>
      </c>
      <c r="O3" s="42" t="s">
        <v>19</v>
      </c>
      <c r="P3" s="10" t="s">
        <v>20</v>
      </c>
      <c r="Q3" s="10" t="s">
        <v>21</v>
      </c>
      <c r="R3" s="10" t="s">
        <v>22</v>
      </c>
      <c r="S3" s="10" t="s">
        <v>23</v>
      </c>
      <c r="T3" s="10" t="s">
        <v>24</v>
      </c>
      <c r="U3" s="10" t="s">
        <v>25</v>
      </c>
      <c r="V3" s="10" t="s">
        <v>26</v>
      </c>
      <c r="W3" s="10" t="s">
        <v>27</v>
      </c>
      <c r="X3" s="41" t="s">
        <v>258</v>
      </c>
      <c r="Y3" s="41" t="s">
        <v>15</v>
      </c>
      <c r="Z3" s="41" t="s">
        <v>0</v>
      </c>
      <c r="AA3" s="10" t="s">
        <v>260</v>
      </c>
      <c r="AB3" s="43" t="s">
        <v>28</v>
      </c>
      <c r="AC3" s="10" t="s">
        <v>30</v>
      </c>
      <c r="AD3" s="10" t="s">
        <v>31</v>
      </c>
      <c r="AE3" s="10" t="s">
        <v>32</v>
      </c>
      <c r="AF3" s="41" t="s">
        <v>33</v>
      </c>
      <c r="AG3" s="41" t="s">
        <v>34</v>
      </c>
    </row>
    <row r="4" spans="1:33" ht="162" customHeight="1" x14ac:dyDescent="0.25">
      <c r="A4" s="59" t="s">
        <v>316</v>
      </c>
      <c r="B4" s="78" t="s">
        <v>286</v>
      </c>
      <c r="C4" s="58" t="s">
        <v>36</v>
      </c>
      <c r="D4" s="59" t="s">
        <v>287</v>
      </c>
      <c r="E4" s="78" t="s">
        <v>288</v>
      </c>
      <c r="F4" s="58" t="s">
        <v>58</v>
      </c>
      <c r="G4" s="126" t="s">
        <v>261</v>
      </c>
      <c r="H4" s="127" t="s">
        <v>262</v>
      </c>
      <c r="I4" s="127" t="s">
        <v>263</v>
      </c>
      <c r="J4" s="47" t="s">
        <v>146</v>
      </c>
      <c r="K4" s="47" t="s">
        <v>53</v>
      </c>
      <c r="L4" s="47">
        <f t="shared" ref="L4:L8" si="0">(IF(K4="Insignificante",1.25,IF(K4="Menor",2.5,IF(K4="Moderado",5,IF(K4="Mayor",10,IF(K4="Catastrófico",20,0))))))*(IF(J4="Rara vez",1,IF(J4="Improbable",2,IF(J4="Posible",3,IF(J4="Probable",4,IF(J4="Casi seguro",5,0))))))</f>
        <v>50</v>
      </c>
      <c r="M4" s="47" t="str">
        <f t="shared" ref="M4:M8" si="1">IF(AND(L4&lt;4,L4&gt;1),"Zona de riesgo baja",IF(AND(L4&gt;4,L4&lt;8),"Zona de riesgo moderada",IF(AND(L4&gt;8,L4&lt;=20),"Zona de riesgo alta",IF(L4&gt;20,"Zona de riesgo extrema",0))))</f>
        <v>Zona de riesgo extrema</v>
      </c>
      <c r="N4" s="128" t="s">
        <v>264</v>
      </c>
      <c r="O4" s="19" t="s">
        <v>127</v>
      </c>
      <c r="P4" s="19" t="s">
        <v>45</v>
      </c>
      <c r="Q4" s="19" t="s">
        <v>45</v>
      </c>
      <c r="R4" s="19" t="s">
        <v>46</v>
      </c>
      <c r="S4" s="19" t="s">
        <v>45</v>
      </c>
      <c r="T4" s="19" t="s">
        <v>45</v>
      </c>
      <c r="U4" s="19" t="s">
        <v>45</v>
      </c>
      <c r="V4" s="19">
        <f t="shared" ref="V4" si="2">IF(P4="SI",15,0)+IF(Q4="SI",5,0)+IF(S4="SI",15,0)+IF(T4="SI",10,0)+IF(U4="SI",30,0)+IF(R4="Automático",25,IF(R4="Manual",15,0))</f>
        <v>90</v>
      </c>
      <c r="W4" s="49" t="str">
        <f t="shared" ref="W4" si="3">IF(V4&lt;50,"No hay desplazamiento",IF(V4&gt;76,CONCATENATE("Baja 2 niveles de ",O4),CONCATENATE("Baja 1 nivel de ",O4)))</f>
        <v>Baja 2 niveles de Probabilidad e impacto</v>
      </c>
      <c r="X4" s="129" t="s">
        <v>41</v>
      </c>
      <c r="Y4" s="47" t="s">
        <v>53</v>
      </c>
      <c r="Z4" s="130">
        <f t="shared" ref="Z4:Z8" si="4">(IF(Y4="Insignificante",1.25,IF(Y4="Menor",2.5,IF(Y4="Moderado",5,IF(Y4="Mayor",10,IF(Y4="Catastrófico",20,0))))))*(IF(X4="Rara vez",1,IF(X4="Improbable",2,IF(X4="Posible",3,IF(X4="Probable",4,IF(X4="Casi seguro",5,0))))))</f>
        <v>30</v>
      </c>
      <c r="AA4" s="47" t="str">
        <f t="shared" ref="AA4:AA8" si="5">IF(AND(Z4&lt;4,Z4&gt;1),"Zona de riesgo baja",IF(AND(Z4&gt;4,Z4&lt;8),"Zona de riesgo moderada",IF(AND(Z4&gt;8,Z4&lt;=20),"Zona de riesgo alta",IF(Z4&gt;20,"Zona de riesgo extrema",0))))</f>
        <v>Zona de riesgo extrema</v>
      </c>
      <c r="AB4" s="128" t="s">
        <v>265</v>
      </c>
      <c r="AC4" s="76">
        <v>44196</v>
      </c>
      <c r="AD4" s="199" t="s">
        <v>349</v>
      </c>
      <c r="AE4" s="136" t="s">
        <v>156</v>
      </c>
      <c r="AF4" s="136">
        <v>44907</v>
      </c>
      <c r="AG4" s="136"/>
    </row>
    <row r="5" spans="1:33" ht="108" customHeight="1" x14ac:dyDescent="0.25">
      <c r="A5" s="59" t="s">
        <v>316</v>
      </c>
      <c r="B5" s="78" t="s">
        <v>286</v>
      </c>
      <c r="C5" s="58" t="s">
        <v>36</v>
      </c>
      <c r="D5" s="59" t="s">
        <v>287</v>
      </c>
      <c r="E5" s="78" t="s">
        <v>288</v>
      </c>
      <c r="F5" s="58" t="s">
        <v>58</v>
      </c>
      <c r="G5" s="126" t="s">
        <v>266</v>
      </c>
      <c r="H5" s="127" t="s">
        <v>267</v>
      </c>
      <c r="I5" s="127" t="s">
        <v>268</v>
      </c>
      <c r="J5" s="47" t="s">
        <v>52</v>
      </c>
      <c r="K5" s="47" t="s">
        <v>53</v>
      </c>
      <c r="L5" s="47">
        <f t="shared" si="0"/>
        <v>40</v>
      </c>
      <c r="M5" s="47" t="str">
        <f t="shared" si="1"/>
        <v>Zona de riesgo extrema</v>
      </c>
      <c r="N5" s="128" t="s">
        <v>269</v>
      </c>
      <c r="O5" s="19" t="s">
        <v>127</v>
      </c>
      <c r="P5" s="19" t="s">
        <v>45</v>
      </c>
      <c r="Q5" s="19" t="s">
        <v>45</v>
      </c>
      <c r="R5" s="19" t="s">
        <v>46</v>
      </c>
      <c r="S5" s="19" t="s">
        <v>45</v>
      </c>
      <c r="T5" s="19" t="s">
        <v>45</v>
      </c>
      <c r="U5" s="19" t="s">
        <v>45</v>
      </c>
      <c r="V5" s="19">
        <f t="shared" ref="V5:V8" si="6">IF(P5="SI",15,0)+IF(Q5="SI",5,0)+IF(S5="SI",15,0)+IF(T5="SI",10,0)+IF(U5="SI",30,0)+IF(R5="Automático",25,IF(R5="Manual",15,0))</f>
        <v>90</v>
      </c>
      <c r="W5" s="49" t="str">
        <f t="shared" ref="W5:W8" si="7">IF(V5&lt;50,"No hay desplazamiento",IF(V5&gt;76,CONCATENATE("Baja 2 niveles de ",O5),CONCATENATE("Baja 1 nivel de ",O5)))</f>
        <v>Baja 2 niveles de Probabilidad e impacto</v>
      </c>
      <c r="X5" s="47" t="s">
        <v>41</v>
      </c>
      <c r="Y5" s="47" t="s">
        <v>53</v>
      </c>
      <c r="Z5" s="130">
        <f t="shared" si="4"/>
        <v>30</v>
      </c>
      <c r="AA5" s="47" t="str">
        <f t="shared" si="5"/>
        <v>Zona de riesgo extrema</v>
      </c>
      <c r="AB5" s="128" t="s">
        <v>270</v>
      </c>
      <c r="AC5" s="76">
        <v>44196</v>
      </c>
      <c r="AD5" s="199" t="s">
        <v>350</v>
      </c>
      <c r="AE5" s="136" t="s">
        <v>156</v>
      </c>
      <c r="AF5" s="136">
        <v>44907</v>
      </c>
      <c r="AG5" s="136"/>
    </row>
    <row r="6" spans="1:33" ht="99.75" customHeight="1" x14ac:dyDescent="0.25">
      <c r="A6" s="59" t="s">
        <v>316</v>
      </c>
      <c r="B6" s="78" t="s">
        <v>286</v>
      </c>
      <c r="C6" s="58" t="s">
        <v>36</v>
      </c>
      <c r="D6" s="59" t="s">
        <v>287</v>
      </c>
      <c r="E6" s="78" t="s">
        <v>288</v>
      </c>
      <c r="F6" s="58" t="s">
        <v>116</v>
      </c>
      <c r="G6" s="126" t="s">
        <v>271</v>
      </c>
      <c r="H6" s="127" t="s">
        <v>272</v>
      </c>
      <c r="I6" s="127" t="s">
        <v>273</v>
      </c>
      <c r="J6" s="47" t="s">
        <v>52</v>
      </c>
      <c r="K6" s="47" t="s">
        <v>53</v>
      </c>
      <c r="L6" s="47">
        <f t="shared" si="0"/>
        <v>40</v>
      </c>
      <c r="M6" s="47" t="str">
        <f t="shared" si="1"/>
        <v>Zona de riesgo extrema</v>
      </c>
      <c r="N6" s="128" t="s">
        <v>274</v>
      </c>
      <c r="O6" s="19" t="s">
        <v>127</v>
      </c>
      <c r="P6" s="19" t="s">
        <v>45</v>
      </c>
      <c r="Q6" s="19" t="s">
        <v>45</v>
      </c>
      <c r="R6" s="19" t="s">
        <v>46</v>
      </c>
      <c r="S6" s="19" t="s">
        <v>45</v>
      </c>
      <c r="T6" s="19" t="s">
        <v>45</v>
      </c>
      <c r="U6" s="19" t="s">
        <v>45</v>
      </c>
      <c r="V6" s="19">
        <f t="shared" si="6"/>
        <v>90</v>
      </c>
      <c r="W6" s="49" t="str">
        <f t="shared" si="7"/>
        <v>Baja 2 niveles de Probabilidad e impacto</v>
      </c>
      <c r="X6" s="47" t="s">
        <v>41</v>
      </c>
      <c r="Y6" s="47" t="s">
        <v>53</v>
      </c>
      <c r="Z6" s="130">
        <f t="shared" si="4"/>
        <v>30</v>
      </c>
      <c r="AA6" s="47" t="str">
        <f t="shared" si="5"/>
        <v>Zona de riesgo extrema</v>
      </c>
      <c r="AB6" s="128" t="s">
        <v>275</v>
      </c>
      <c r="AC6" s="76">
        <v>44196</v>
      </c>
      <c r="AD6" s="199" t="s">
        <v>352</v>
      </c>
      <c r="AE6" s="136" t="s">
        <v>156</v>
      </c>
      <c r="AF6" s="136">
        <v>44907</v>
      </c>
      <c r="AG6" s="136"/>
    </row>
    <row r="7" spans="1:33" ht="112.5" customHeight="1" x14ac:dyDescent="0.25">
      <c r="A7" s="59" t="s">
        <v>316</v>
      </c>
      <c r="B7" s="78" t="s">
        <v>286</v>
      </c>
      <c r="C7" s="58" t="s">
        <v>36</v>
      </c>
      <c r="D7" s="59" t="s">
        <v>287</v>
      </c>
      <c r="E7" s="78" t="s">
        <v>288</v>
      </c>
      <c r="F7" s="58" t="s">
        <v>116</v>
      </c>
      <c r="G7" s="126" t="s">
        <v>276</v>
      </c>
      <c r="H7" s="127" t="s">
        <v>277</v>
      </c>
      <c r="I7" s="127" t="s">
        <v>278</v>
      </c>
      <c r="J7" s="47" t="s">
        <v>52</v>
      </c>
      <c r="K7" s="47" t="s">
        <v>42</v>
      </c>
      <c r="L7" s="47">
        <f t="shared" si="0"/>
        <v>20</v>
      </c>
      <c r="M7" s="47" t="str">
        <f t="shared" si="1"/>
        <v>Zona de riesgo alta</v>
      </c>
      <c r="N7" s="127" t="s">
        <v>279</v>
      </c>
      <c r="O7" s="19" t="s">
        <v>127</v>
      </c>
      <c r="P7" s="19" t="s">
        <v>45</v>
      </c>
      <c r="Q7" s="19" t="s">
        <v>45</v>
      </c>
      <c r="R7" s="19" t="s">
        <v>46</v>
      </c>
      <c r="S7" s="19" t="s">
        <v>45</v>
      </c>
      <c r="T7" s="19" t="s">
        <v>45</v>
      </c>
      <c r="U7" s="19" t="s">
        <v>45</v>
      </c>
      <c r="V7" s="19">
        <f t="shared" si="6"/>
        <v>90</v>
      </c>
      <c r="W7" s="49" t="str">
        <f t="shared" si="7"/>
        <v>Baja 2 niveles de Probabilidad e impacto</v>
      </c>
      <c r="X7" s="47" t="s">
        <v>41</v>
      </c>
      <c r="Y7" s="47" t="s">
        <v>42</v>
      </c>
      <c r="Z7" s="130">
        <f t="shared" si="4"/>
        <v>15</v>
      </c>
      <c r="AA7" s="47" t="str">
        <f t="shared" si="5"/>
        <v>Zona de riesgo alta</v>
      </c>
      <c r="AB7" s="128" t="s">
        <v>280</v>
      </c>
      <c r="AC7" s="76">
        <v>44196</v>
      </c>
      <c r="AD7" s="199" t="s">
        <v>353</v>
      </c>
      <c r="AE7" s="136" t="s">
        <v>156</v>
      </c>
      <c r="AF7" s="136">
        <v>44907</v>
      </c>
      <c r="AG7" s="136"/>
    </row>
    <row r="8" spans="1:33" ht="108.75" customHeight="1" x14ac:dyDescent="0.25">
      <c r="A8" s="59" t="s">
        <v>316</v>
      </c>
      <c r="B8" s="78" t="s">
        <v>286</v>
      </c>
      <c r="C8" s="58" t="s">
        <v>36</v>
      </c>
      <c r="D8" s="59" t="s">
        <v>287</v>
      </c>
      <c r="E8" s="78" t="s">
        <v>288</v>
      </c>
      <c r="F8" s="58" t="s">
        <v>58</v>
      </c>
      <c r="G8" s="126" t="s">
        <v>281</v>
      </c>
      <c r="H8" s="127" t="s">
        <v>282</v>
      </c>
      <c r="I8" s="127" t="s">
        <v>283</v>
      </c>
      <c r="J8" s="47" t="s">
        <v>52</v>
      </c>
      <c r="K8" s="47" t="s">
        <v>42</v>
      </c>
      <c r="L8" s="47">
        <f t="shared" si="0"/>
        <v>20</v>
      </c>
      <c r="M8" s="47" t="str">
        <f t="shared" si="1"/>
        <v>Zona de riesgo alta</v>
      </c>
      <c r="N8" s="128" t="s">
        <v>284</v>
      </c>
      <c r="O8" s="19" t="s">
        <v>127</v>
      </c>
      <c r="P8" s="19" t="s">
        <v>45</v>
      </c>
      <c r="Q8" s="19" t="s">
        <v>45</v>
      </c>
      <c r="R8" s="19" t="s">
        <v>46</v>
      </c>
      <c r="S8" s="19" t="s">
        <v>45</v>
      </c>
      <c r="T8" s="19" t="s">
        <v>45</v>
      </c>
      <c r="U8" s="19" t="s">
        <v>45</v>
      </c>
      <c r="V8" s="19">
        <f t="shared" si="6"/>
        <v>90</v>
      </c>
      <c r="W8" s="49" t="str">
        <f t="shared" si="7"/>
        <v>Baja 2 niveles de Probabilidad e impacto</v>
      </c>
      <c r="X8" s="47" t="s">
        <v>41</v>
      </c>
      <c r="Y8" s="47" t="s">
        <v>42</v>
      </c>
      <c r="Z8" s="130">
        <f t="shared" si="4"/>
        <v>15</v>
      </c>
      <c r="AA8" s="47" t="str">
        <f t="shared" si="5"/>
        <v>Zona de riesgo alta</v>
      </c>
      <c r="AB8" s="128" t="s">
        <v>285</v>
      </c>
      <c r="AC8" s="76">
        <v>44196</v>
      </c>
      <c r="AD8" s="199" t="s">
        <v>351</v>
      </c>
      <c r="AE8" s="136" t="s">
        <v>156</v>
      </c>
      <c r="AF8" s="136">
        <v>44907</v>
      </c>
      <c r="AG8" s="136"/>
    </row>
    <row r="9" spans="1:33" ht="54" customHeight="1" x14ac:dyDescent="0.25">
      <c r="W9">
        <v>6</v>
      </c>
      <c r="X9">
        <v>160</v>
      </c>
      <c r="Y9">
        <f>17*2</f>
        <v>34</v>
      </c>
      <c r="Z9">
        <v>15</v>
      </c>
      <c r="AB9" s="152" t="s">
        <v>289</v>
      </c>
      <c r="AC9" s="185"/>
    </row>
  </sheetData>
  <sheetProtection formatCells="0" formatColumns="0" formatRows="0" insertColumns="0" insertRows="0" insertHyperlinks="0" deleteColumns="0" deleteRows="0" sort="0" autoFilter="0" pivotTables="0"/>
  <autoFilter ref="G3:AD3" xr:uid="{00000000-0009-0000-0000-000004000000}"/>
  <mergeCells count="5">
    <mergeCell ref="G2:I2"/>
    <mergeCell ref="J2:N2"/>
    <mergeCell ref="X2:AA2"/>
    <mergeCell ref="AB9:AC9"/>
    <mergeCell ref="AB2:AG2"/>
  </mergeCells>
  <conditionalFormatting sqref="M4:M8">
    <cfRule type="containsText" dxfId="63" priority="5" operator="containsText" text="Zona de riesgo extrema">
      <formula>NOT(ISERROR(SEARCH("Zona de riesgo extrema",M4)))</formula>
    </cfRule>
    <cfRule type="containsText" dxfId="62" priority="6" operator="containsText" text="Zona de riesgo alta">
      <formula>NOT(ISERROR(SEARCH("Zona de riesgo alta",M4)))</formula>
    </cfRule>
    <cfRule type="containsText" dxfId="61" priority="7" operator="containsText" text="Zona de riesgo moderada">
      <formula>NOT(ISERROR(SEARCH("Zona de riesgo moderada",M4)))</formula>
    </cfRule>
    <cfRule type="cellIs" dxfId="60" priority="8" operator="equal">
      <formula>"Zona de riesgo baja"</formula>
    </cfRule>
  </conditionalFormatting>
  <conditionalFormatting sqref="AA4:AA8">
    <cfRule type="containsText" dxfId="59" priority="1" operator="containsText" text="Zona de riesgo extrema">
      <formula>NOT(ISERROR(SEARCH("Zona de riesgo extrema",AA4)))</formula>
    </cfRule>
    <cfRule type="containsText" dxfId="58" priority="2" operator="containsText" text="Zona de riesgo alta">
      <formula>NOT(ISERROR(SEARCH("Zona de riesgo alta",AA4)))</formula>
    </cfRule>
    <cfRule type="containsText" dxfId="57" priority="3" operator="containsText" text="Zona de riesgo moderada">
      <formula>NOT(ISERROR(SEARCH("Zona de riesgo moderada",AA4)))</formula>
    </cfRule>
    <cfRule type="cellIs" dxfId="56" priority="4" operator="equal">
      <formula>"Zona de riesgo baja"</formula>
    </cfRule>
  </conditionalFormatting>
  <dataValidations count="5">
    <dataValidation type="list" allowBlank="1" showInputMessage="1" showErrorMessage="1" sqref="Y4:Y8 K4:K8" xr:uid="{00000000-0002-0000-0400-000000000000}">
      <formula1>"Insignificante,Menor,Moderado,Mayor,Catastrófico"</formula1>
    </dataValidation>
    <dataValidation type="list" allowBlank="1" showInputMessage="1" showErrorMessage="1" sqref="X4:X8 J4:J8" xr:uid="{00000000-0002-0000-0400-000001000000}">
      <formula1>"Rara vez,Improbable,Posible,Probable,Casi seguro"</formula1>
    </dataValidation>
    <dataValidation type="list" allowBlank="1" showInputMessage="1" showErrorMessage="1" sqref="O4:O8" xr:uid="{00000000-0002-0000-0400-000002000000}">
      <formula1>"Probabilidad,Impacto,Probabilidad e impacto"</formula1>
    </dataValidation>
    <dataValidation type="list" allowBlank="1" showInputMessage="1" showErrorMessage="1" sqref="P4:Q8 S4:U8" xr:uid="{00000000-0002-0000-0400-000003000000}">
      <formula1>"SI,NO"</formula1>
    </dataValidation>
    <dataValidation type="list" allowBlank="1" showInputMessage="1" showErrorMessage="1" sqref="R4:R8" xr:uid="{00000000-0002-0000-0400-000004000000}">
      <formula1>"Automático,Manual"</formula1>
    </dataValidation>
  </dataValidations>
  <pageMargins left="0.75" right="0.75" top="1" bottom="1" header="0.5" footer="0.5"/>
  <pageSetup scale="25" orientation="portrait" horizontalDpi="4294967292" verticalDpi="4294967292" r:id="rId1"/>
  <colBreaks count="2" manualBreakCount="2">
    <brk id="11" max="1048575" man="1"/>
    <brk id="31" max="1048575" man="1"/>
  </colBreaks>
  <ignoredErrors>
    <ignoredError sqref="Z4:Z8 L4:M8 AA6 AA4:AA5 AA7:AA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1"/>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G1" sqref="AG1"/>
    </sheetView>
  </sheetViews>
  <sheetFormatPr baseColWidth="10" defaultRowHeight="15.75" x14ac:dyDescent="0.25"/>
  <cols>
    <col min="1" max="1" width="19.625" style="52" customWidth="1"/>
    <col min="2" max="2" width="64.25" style="53" customWidth="1"/>
    <col min="3" max="3" width="12.375" customWidth="1"/>
    <col min="4" max="5" width="17.125" customWidth="1"/>
    <col min="6" max="6" width="13.375" customWidth="1"/>
    <col min="7" max="7" width="51.75" style="54" customWidth="1"/>
    <col min="8" max="8" width="28.375" customWidth="1"/>
    <col min="9" max="9" width="22.875" customWidth="1"/>
    <col min="10" max="10" width="14.875" customWidth="1"/>
    <col min="11" max="11" width="10" customWidth="1"/>
    <col min="12" max="12" width="9.75" customWidth="1"/>
    <col min="13" max="13" width="10.875" customWidth="1"/>
    <col min="14" max="14" width="12.625" customWidth="1"/>
    <col min="15" max="15" width="25.375" customWidth="1"/>
    <col min="16" max="16" width="11.875" customWidth="1"/>
    <col min="17" max="23" width="10.875" customWidth="1"/>
    <col min="24" max="24" width="14.625" customWidth="1"/>
    <col min="26" max="26" width="11.625" customWidth="1"/>
    <col min="27" max="27" width="15.875" customWidth="1"/>
    <col min="28" max="28" width="13.5" style="148" customWidth="1"/>
    <col min="29" max="29" width="21" customWidth="1"/>
    <col min="30" max="30" width="27.875" customWidth="1"/>
    <col min="31" max="31" width="11.75" customWidth="1"/>
    <col min="32" max="32" width="13.875" customWidth="1"/>
    <col min="33" max="33" width="49.625" customWidth="1"/>
    <col min="34" max="35" width="11" customWidth="1"/>
  </cols>
  <sheetData>
    <row r="1" spans="1:35" x14ac:dyDescent="0.25">
      <c r="A1" s="30"/>
      <c r="B1" s="31"/>
      <c r="C1" s="30"/>
      <c r="D1" s="32"/>
      <c r="E1" s="32"/>
      <c r="F1" s="30"/>
      <c r="G1" s="33"/>
      <c r="H1" s="34"/>
      <c r="I1" s="34"/>
      <c r="J1" s="30"/>
      <c r="K1" s="30"/>
      <c r="L1" s="30"/>
      <c r="M1" s="35"/>
      <c r="N1" s="35"/>
      <c r="O1" s="34"/>
      <c r="P1" s="34"/>
      <c r="Q1" s="34"/>
      <c r="R1" s="34"/>
      <c r="S1" s="34"/>
      <c r="T1" s="34"/>
      <c r="U1" s="34"/>
      <c r="V1" s="34"/>
      <c r="W1" s="34"/>
      <c r="X1" s="34"/>
      <c r="Y1" s="30"/>
      <c r="Z1" s="30"/>
      <c r="AA1" s="30"/>
      <c r="AB1" s="146"/>
      <c r="AC1" s="30"/>
      <c r="AD1" s="36"/>
      <c r="AE1" s="30"/>
      <c r="AF1" s="30"/>
      <c r="AG1" s="30"/>
      <c r="AH1" s="30"/>
      <c r="AI1" s="30"/>
    </row>
    <row r="2" spans="1:35" x14ac:dyDescent="0.25">
      <c r="A2" s="188"/>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c r="AG2" s="30"/>
      <c r="AH2" s="30"/>
      <c r="AI2" s="30"/>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47" t="s">
        <v>16</v>
      </c>
      <c r="AC3" s="43" t="s">
        <v>17</v>
      </c>
      <c r="AD3" s="10" t="s">
        <v>28</v>
      </c>
      <c r="AE3" s="10" t="s">
        <v>29</v>
      </c>
      <c r="AF3" s="10" t="s">
        <v>30</v>
      </c>
      <c r="AG3" s="10" t="s">
        <v>31</v>
      </c>
      <c r="AH3" s="10" t="s">
        <v>32</v>
      </c>
      <c r="AI3" s="41" t="s">
        <v>33</v>
      </c>
    </row>
    <row r="4" spans="1:35" s="50" customFormat="1" ht="195.75" customHeight="1" x14ac:dyDescent="0.25">
      <c r="A4" s="13" t="s">
        <v>59</v>
      </c>
      <c r="B4" s="45" t="s">
        <v>60</v>
      </c>
      <c r="C4" s="13" t="s">
        <v>36</v>
      </c>
      <c r="D4" s="46" t="s">
        <v>70</v>
      </c>
      <c r="E4" s="46" t="s">
        <v>62</v>
      </c>
      <c r="F4" s="13" t="s">
        <v>58</v>
      </c>
      <c r="G4" s="84" t="s">
        <v>71</v>
      </c>
      <c r="H4" s="13" t="s">
        <v>72</v>
      </c>
      <c r="I4" s="13" t="s">
        <v>73</v>
      </c>
      <c r="J4" s="47" t="s">
        <v>41</v>
      </c>
      <c r="K4" s="47" t="s">
        <v>53</v>
      </c>
      <c r="L4" s="47">
        <f t="shared" ref="L4:L19" si="0">(IF(K4="Insignificante",1.25,IF(K4="Menor",2.5,IF(K4="Moderado",5,IF(K4="Mayor",10,IF(K4="Catastrófico",20,0))))))*(IF(J4="Rara vez",1,IF(J4="Improbable",2,IF(J4="Posible",3,IF(J4="Probable",4,IF(J4="Casi seguro",5,0))))))</f>
        <v>30</v>
      </c>
      <c r="M4" s="47" t="str">
        <f t="shared" ref="M4:M19" si="1">IF(AND(L4&lt;4,L4&gt;1),"Zona de riesgo baja",IF(AND(L4&gt;4,L4&lt;8),"Zona de riesgo moderada",IF(AND(L4&gt;8,L4&lt;=20),"Zona de riesgo alta",IF(L4&gt;20,"Zona de riesgo extrema",0))))</f>
        <v>Zona de riesgo extrema</v>
      </c>
      <c r="N4" s="48" t="str">
        <f t="shared" ref="N4:N19" si="2">IF(M4="Zona de riesgo baja","Aceptar",IF(M4="Zona de riesgo moderada","Prevenir
Retener
Proteger",IF(M4="Zona de riesgo alta","Prevenir
Proteger
Transferir",IF(M4="Zona de riesgo extrema","Prevenir
Proteger
Transferir
Eliminar",0))))</f>
        <v>Prevenir
Proteger
Transferir
Eliminar</v>
      </c>
      <c r="O4" s="13" t="s">
        <v>74</v>
      </c>
      <c r="P4" s="19" t="s">
        <v>44</v>
      </c>
      <c r="Q4" s="19" t="s">
        <v>45</v>
      </c>
      <c r="R4" s="19" t="s">
        <v>45</v>
      </c>
      <c r="S4" s="19" t="s">
        <v>46</v>
      </c>
      <c r="T4" s="19" t="s">
        <v>45</v>
      </c>
      <c r="U4" s="19" t="s">
        <v>45</v>
      </c>
      <c r="V4" s="19" t="s">
        <v>45</v>
      </c>
      <c r="W4" s="19">
        <f t="shared" ref="W4:W18" si="3">IF(Q4="SI",15,0)+IF(R4="SI",5,0)+IF(T4="SI",15,0)+IF(U4="SI",10,0)+IF(V4="SI",30,0)+IF(S4="Automático",25,IF(S4="Manual",15,0))</f>
        <v>90</v>
      </c>
      <c r="X4" s="49" t="str">
        <f t="shared" ref="X4" si="4">IF(W4&lt;50,"No hay desplazamiento",IF(W4&gt;76,CONCATENATE("Baja 2 niveles de ",P4),CONCATENATE("Baja 1 nivel de ",P4)))</f>
        <v>Baja 2 niveles de Probabilidad</v>
      </c>
      <c r="Y4" s="47" t="s">
        <v>68</v>
      </c>
      <c r="Z4" s="47" t="s">
        <v>53</v>
      </c>
      <c r="AA4" s="47">
        <f t="shared" ref="AA4:AA18" si="5">(IF(Z4="Insignificante",1.25,IF(Z4="Menor",2.5,IF(Z4="Moderado",5,IF(Z4="Mayor",10,IF(Z4="Catastrófico",20,0))))))*(IF(Y4="Rara vez",1,IF(Y4="Improbable",2,IF(Y4="Posible",3,IF(Y4="Probable",4,IF(Y4="Casi seguro",5,0))))))</f>
        <v>10</v>
      </c>
      <c r="AB4" s="129" t="str">
        <f t="shared" ref="AB4:AB19" si="6">IF(AND(AA4&lt;4,AA4&gt;1),"Zona de riesgo baja",IF(AND(AA4&gt;4,AA4&lt;8),"Zona de riesgo moderada",IF(AND(AA4&gt;8,AA4&lt;=20),"Zona de riesgo alta",IF(AA4&gt;20,"Zona de riesgo extrema",0))))</f>
        <v>Zona de riesgo alta</v>
      </c>
      <c r="AC4" s="48" t="str">
        <f t="shared" ref="AC4:AC19" si="7">IF(AB4="Zona de riesgo baja","Aceptar",IF(AB4="Zona de riesgo moderada","Prevenir
Retener
Proteger",IF(AB4="Zona de riesgo alta","Prevenir
Proteger
Transferir",IF(AB4="Zona de riesgo extrema","Prevenir
Proteger
Transferir
Eliminar",0))))</f>
        <v>Prevenir
Proteger
Transferir</v>
      </c>
      <c r="AD4" s="13" t="s">
        <v>75</v>
      </c>
      <c r="AE4" s="13" t="s">
        <v>76</v>
      </c>
      <c r="AF4" s="76">
        <v>43769</v>
      </c>
      <c r="AG4" s="199" t="s">
        <v>357</v>
      </c>
      <c r="AH4" s="150" t="s">
        <v>156</v>
      </c>
      <c r="AI4" s="150">
        <v>45272</v>
      </c>
    </row>
    <row r="5" spans="1:35" ht="99.75" x14ac:dyDescent="0.25">
      <c r="A5" s="13" t="s">
        <v>59</v>
      </c>
      <c r="B5" s="46" t="s">
        <v>60</v>
      </c>
      <c r="C5" s="46" t="s">
        <v>36</v>
      </c>
      <c r="D5" s="46" t="s">
        <v>61</v>
      </c>
      <c r="E5" s="46" t="s">
        <v>62</v>
      </c>
      <c r="F5" s="13" t="s">
        <v>63</v>
      </c>
      <c r="G5" s="84" t="s">
        <v>77</v>
      </c>
      <c r="H5" s="13" t="s">
        <v>64</v>
      </c>
      <c r="I5" s="13" t="s">
        <v>65</v>
      </c>
      <c r="J5" s="47" t="s">
        <v>66</v>
      </c>
      <c r="K5" s="47" t="s">
        <v>53</v>
      </c>
      <c r="L5" s="47">
        <f t="shared" si="0"/>
        <v>20</v>
      </c>
      <c r="M5" s="47" t="str">
        <f t="shared" si="1"/>
        <v>Zona de riesgo alta</v>
      </c>
      <c r="N5" s="48" t="str">
        <f t="shared" si="2"/>
        <v>Prevenir
Proteger
Transferir</v>
      </c>
      <c r="O5" s="19" t="s">
        <v>78</v>
      </c>
      <c r="P5" s="19" t="s">
        <v>44</v>
      </c>
      <c r="Q5" s="19" t="s">
        <v>45</v>
      </c>
      <c r="R5" s="19" t="s">
        <v>45</v>
      </c>
      <c r="S5" s="19" t="s">
        <v>79</v>
      </c>
      <c r="T5" s="19" t="s">
        <v>45</v>
      </c>
      <c r="U5" s="19" t="s">
        <v>45</v>
      </c>
      <c r="V5" s="19" t="s">
        <v>45</v>
      </c>
      <c r="W5" s="19">
        <f t="shared" si="3"/>
        <v>100</v>
      </c>
      <c r="X5" s="49" t="s">
        <v>67</v>
      </c>
      <c r="Y5" s="47" t="s">
        <v>68</v>
      </c>
      <c r="Z5" s="47" t="s">
        <v>53</v>
      </c>
      <c r="AA5" s="47">
        <f t="shared" si="5"/>
        <v>10</v>
      </c>
      <c r="AB5" s="129" t="str">
        <f t="shared" si="6"/>
        <v>Zona de riesgo alta</v>
      </c>
      <c r="AC5" s="48" t="str">
        <f t="shared" si="7"/>
        <v>Prevenir
Proteger
Transferir</v>
      </c>
      <c r="AD5" s="13" t="s">
        <v>80</v>
      </c>
      <c r="AE5" s="13" t="s">
        <v>69</v>
      </c>
      <c r="AF5" s="76">
        <v>44196</v>
      </c>
      <c r="AG5" s="199" t="s">
        <v>358</v>
      </c>
      <c r="AH5" s="150" t="s">
        <v>156</v>
      </c>
      <c r="AI5" s="150">
        <v>45272</v>
      </c>
    </row>
    <row r="6" spans="1:35" ht="99.75" x14ac:dyDescent="0.25">
      <c r="A6" s="13" t="s">
        <v>59</v>
      </c>
      <c r="B6" s="46" t="s">
        <v>60</v>
      </c>
      <c r="C6" s="46" t="s">
        <v>36</v>
      </c>
      <c r="D6" s="46" t="s">
        <v>81</v>
      </c>
      <c r="E6" s="46" t="s">
        <v>62</v>
      </c>
      <c r="F6" s="13" t="s">
        <v>82</v>
      </c>
      <c r="G6" s="84" t="s">
        <v>83</v>
      </c>
      <c r="H6" s="13" t="s">
        <v>64</v>
      </c>
      <c r="I6" s="13" t="s">
        <v>65</v>
      </c>
      <c r="J6" s="47" t="s">
        <v>41</v>
      </c>
      <c r="K6" s="47" t="s">
        <v>42</v>
      </c>
      <c r="L6" s="47">
        <f t="shared" si="0"/>
        <v>15</v>
      </c>
      <c r="M6" s="47" t="str">
        <f t="shared" si="1"/>
        <v>Zona de riesgo alta</v>
      </c>
      <c r="N6" s="48" t="str">
        <f t="shared" si="2"/>
        <v>Prevenir
Proteger
Transferir</v>
      </c>
      <c r="O6" s="19" t="s">
        <v>84</v>
      </c>
      <c r="P6" s="19" t="s">
        <v>44</v>
      </c>
      <c r="Q6" s="19" t="s">
        <v>45</v>
      </c>
      <c r="R6" s="19" t="s">
        <v>45</v>
      </c>
      <c r="S6" s="19" t="s">
        <v>46</v>
      </c>
      <c r="T6" s="19" t="s">
        <v>45</v>
      </c>
      <c r="U6" s="19" t="s">
        <v>45</v>
      </c>
      <c r="V6" s="19" t="s">
        <v>45</v>
      </c>
      <c r="W6" s="19">
        <f t="shared" si="3"/>
        <v>90</v>
      </c>
      <c r="X6" s="49" t="s">
        <v>67</v>
      </c>
      <c r="Y6" s="47" t="s">
        <v>66</v>
      </c>
      <c r="Z6" s="47" t="s">
        <v>47</v>
      </c>
      <c r="AA6" s="47">
        <f t="shared" si="5"/>
        <v>5</v>
      </c>
      <c r="AB6" s="129" t="str">
        <f t="shared" si="6"/>
        <v>Zona de riesgo moderada</v>
      </c>
      <c r="AC6" s="48" t="str">
        <f t="shared" si="7"/>
        <v>Prevenir
Retener
Proteger</v>
      </c>
      <c r="AD6" s="13" t="s">
        <v>80</v>
      </c>
      <c r="AE6" s="13" t="s">
        <v>69</v>
      </c>
      <c r="AF6" s="76">
        <v>44196</v>
      </c>
      <c r="AG6" s="199" t="s">
        <v>358</v>
      </c>
      <c r="AH6" s="150" t="s">
        <v>156</v>
      </c>
      <c r="AI6" s="150">
        <v>45272</v>
      </c>
    </row>
    <row r="7" spans="1:35" ht="99.75" x14ac:dyDescent="0.25">
      <c r="A7" s="13" t="s">
        <v>59</v>
      </c>
      <c r="B7" s="46" t="s">
        <v>60</v>
      </c>
      <c r="C7" s="46" t="s">
        <v>36</v>
      </c>
      <c r="D7" s="46" t="s">
        <v>61</v>
      </c>
      <c r="E7" s="46" t="s">
        <v>62</v>
      </c>
      <c r="F7" s="13" t="s">
        <v>58</v>
      </c>
      <c r="G7" s="84" t="s">
        <v>85</v>
      </c>
      <c r="H7" s="13" t="s">
        <v>64</v>
      </c>
      <c r="I7" s="13" t="s">
        <v>65</v>
      </c>
      <c r="J7" s="47" t="s">
        <v>41</v>
      </c>
      <c r="K7" s="47" t="s">
        <v>53</v>
      </c>
      <c r="L7" s="47">
        <f t="shared" si="0"/>
        <v>30</v>
      </c>
      <c r="M7" s="47" t="str">
        <f t="shared" si="1"/>
        <v>Zona de riesgo extrema</v>
      </c>
      <c r="N7" s="48" t="str">
        <f t="shared" si="2"/>
        <v>Prevenir
Proteger
Transferir
Eliminar</v>
      </c>
      <c r="O7" s="19" t="s">
        <v>78</v>
      </c>
      <c r="P7" s="19" t="s">
        <v>44</v>
      </c>
      <c r="Q7" s="19" t="s">
        <v>45</v>
      </c>
      <c r="R7" s="19" t="s">
        <v>45</v>
      </c>
      <c r="S7" s="19" t="s">
        <v>79</v>
      </c>
      <c r="T7" s="19" t="s">
        <v>45</v>
      </c>
      <c r="U7" s="19" t="s">
        <v>45</v>
      </c>
      <c r="V7" s="19" t="s">
        <v>45</v>
      </c>
      <c r="W7" s="19">
        <f t="shared" si="3"/>
        <v>100</v>
      </c>
      <c r="X7" s="49" t="s">
        <v>67</v>
      </c>
      <c r="Y7" s="47" t="s">
        <v>68</v>
      </c>
      <c r="Z7" s="47" t="s">
        <v>53</v>
      </c>
      <c r="AA7" s="48">
        <f t="shared" si="5"/>
        <v>10</v>
      </c>
      <c r="AB7" s="129" t="str">
        <f t="shared" si="6"/>
        <v>Zona de riesgo alta</v>
      </c>
      <c r="AC7" s="48" t="str">
        <f t="shared" si="7"/>
        <v>Prevenir
Proteger
Transferir</v>
      </c>
      <c r="AD7" s="13" t="s">
        <v>80</v>
      </c>
      <c r="AE7" s="13" t="s">
        <v>69</v>
      </c>
      <c r="AF7" s="76">
        <v>44196</v>
      </c>
      <c r="AG7" s="199" t="s">
        <v>358</v>
      </c>
      <c r="AH7" s="150" t="s">
        <v>156</v>
      </c>
      <c r="AI7" s="150">
        <v>45272</v>
      </c>
    </row>
    <row r="8" spans="1:35" ht="99.75" x14ac:dyDescent="0.25">
      <c r="A8" s="13" t="s">
        <v>59</v>
      </c>
      <c r="B8" s="46" t="s">
        <v>60</v>
      </c>
      <c r="C8" s="46" t="s">
        <v>36</v>
      </c>
      <c r="D8" s="46" t="s">
        <v>61</v>
      </c>
      <c r="E8" s="46" t="s">
        <v>62</v>
      </c>
      <c r="F8" s="13" t="s">
        <v>58</v>
      </c>
      <c r="G8" s="84" t="s">
        <v>87</v>
      </c>
      <c r="H8" s="13" t="s">
        <v>64</v>
      </c>
      <c r="I8" s="13" t="s">
        <v>65</v>
      </c>
      <c r="J8" s="47" t="s">
        <v>68</v>
      </c>
      <c r="K8" s="47" t="s">
        <v>53</v>
      </c>
      <c r="L8" s="47">
        <f t="shared" si="0"/>
        <v>10</v>
      </c>
      <c r="M8" s="47" t="str">
        <f t="shared" si="1"/>
        <v>Zona de riesgo alta</v>
      </c>
      <c r="N8" s="48" t="str">
        <f t="shared" si="2"/>
        <v>Prevenir
Proteger
Transferir</v>
      </c>
      <c r="O8" s="19" t="s">
        <v>78</v>
      </c>
      <c r="P8" s="19" t="s">
        <v>44</v>
      </c>
      <c r="Q8" s="19" t="s">
        <v>45</v>
      </c>
      <c r="R8" s="19" t="s">
        <v>45</v>
      </c>
      <c r="S8" s="19" t="s">
        <v>79</v>
      </c>
      <c r="T8" s="19" t="s">
        <v>45</v>
      </c>
      <c r="U8" s="19" t="s">
        <v>45</v>
      </c>
      <c r="V8" s="19" t="s">
        <v>45</v>
      </c>
      <c r="W8" s="47">
        <f t="shared" si="3"/>
        <v>100</v>
      </c>
      <c r="X8" s="49" t="s">
        <v>67</v>
      </c>
      <c r="Y8" s="47" t="s">
        <v>68</v>
      </c>
      <c r="Z8" s="47" t="s">
        <v>53</v>
      </c>
      <c r="AA8" s="48">
        <f t="shared" si="5"/>
        <v>10</v>
      </c>
      <c r="AB8" s="129" t="str">
        <f t="shared" si="6"/>
        <v>Zona de riesgo alta</v>
      </c>
      <c r="AC8" s="48" t="str">
        <f t="shared" si="7"/>
        <v>Prevenir
Proteger
Transferir</v>
      </c>
      <c r="AD8" s="13" t="s">
        <v>80</v>
      </c>
      <c r="AE8" s="13" t="s">
        <v>69</v>
      </c>
      <c r="AF8" s="76">
        <v>44196</v>
      </c>
      <c r="AG8" s="199" t="s">
        <v>358</v>
      </c>
      <c r="AH8" s="150" t="s">
        <v>156</v>
      </c>
      <c r="AI8" s="150">
        <v>45272</v>
      </c>
    </row>
    <row r="9" spans="1:35" ht="99.75" x14ac:dyDescent="0.25">
      <c r="A9" s="13" t="s">
        <v>59</v>
      </c>
      <c r="B9" s="46" t="s">
        <v>60</v>
      </c>
      <c r="C9" s="46" t="s">
        <v>36</v>
      </c>
      <c r="D9" s="46" t="s">
        <v>61</v>
      </c>
      <c r="E9" s="46" t="s">
        <v>93</v>
      </c>
      <c r="F9" s="13" t="s">
        <v>58</v>
      </c>
      <c r="G9" s="84" t="s">
        <v>326</v>
      </c>
      <c r="H9" s="13" t="s">
        <v>64</v>
      </c>
      <c r="I9" s="13" t="s">
        <v>65</v>
      </c>
      <c r="J9" s="47" t="s">
        <v>41</v>
      </c>
      <c r="K9" s="47" t="s">
        <v>42</v>
      </c>
      <c r="L9" s="47">
        <f t="shared" si="0"/>
        <v>15</v>
      </c>
      <c r="M9" s="47" t="str">
        <f t="shared" si="1"/>
        <v>Zona de riesgo alta</v>
      </c>
      <c r="N9" s="48" t="str">
        <f t="shared" si="2"/>
        <v>Prevenir
Proteger
Transferir</v>
      </c>
      <c r="O9" s="19" t="s">
        <v>94</v>
      </c>
      <c r="P9" s="19" t="s">
        <v>44</v>
      </c>
      <c r="Q9" s="19" t="s">
        <v>45</v>
      </c>
      <c r="R9" s="19" t="s">
        <v>45</v>
      </c>
      <c r="S9" s="19" t="s">
        <v>46</v>
      </c>
      <c r="T9" s="19" t="s">
        <v>45</v>
      </c>
      <c r="U9" s="19" t="s">
        <v>45</v>
      </c>
      <c r="V9" s="49" t="s">
        <v>45</v>
      </c>
      <c r="W9" s="47">
        <f t="shared" si="3"/>
        <v>90</v>
      </c>
      <c r="X9" s="49" t="s">
        <v>67</v>
      </c>
      <c r="Y9" s="47" t="s">
        <v>41</v>
      </c>
      <c r="Z9" s="47" t="s">
        <v>42</v>
      </c>
      <c r="AA9" s="48">
        <f t="shared" si="5"/>
        <v>15</v>
      </c>
      <c r="AB9" s="129" t="str">
        <f t="shared" si="6"/>
        <v>Zona de riesgo alta</v>
      </c>
      <c r="AC9" s="48" t="str">
        <f t="shared" si="7"/>
        <v>Prevenir
Proteger
Transferir</v>
      </c>
      <c r="AD9" s="13" t="s">
        <v>95</v>
      </c>
      <c r="AE9" s="13" t="s">
        <v>96</v>
      </c>
      <c r="AF9" s="76">
        <v>44196</v>
      </c>
      <c r="AG9" s="199" t="s">
        <v>363</v>
      </c>
      <c r="AH9" s="150" t="s">
        <v>156</v>
      </c>
      <c r="AI9" s="150">
        <v>45272</v>
      </c>
    </row>
    <row r="10" spans="1:35" ht="99.75" x14ac:dyDescent="0.25">
      <c r="A10" s="13" t="s">
        <v>59</v>
      </c>
      <c r="B10" s="46" t="s">
        <v>60</v>
      </c>
      <c r="C10" s="46" t="s">
        <v>36</v>
      </c>
      <c r="D10" s="46" t="s">
        <v>61</v>
      </c>
      <c r="E10" s="46" t="s">
        <v>97</v>
      </c>
      <c r="F10" s="13" t="s">
        <v>48</v>
      </c>
      <c r="G10" s="84" t="s">
        <v>98</v>
      </c>
      <c r="H10" s="13" t="s">
        <v>64</v>
      </c>
      <c r="I10" s="13" t="s">
        <v>65</v>
      </c>
      <c r="J10" s="47" t="s">
        <v>41</v>
      </c>
      <c r="K10" s="47" t="s">
        <v>42</v>
      </c>
      <c r="L10" s="47">
        <f t="shared" si="0"/>
        <v>15</v>
      </c>
      <c r="M10" s="47" t="str">
        <f t="shared" si="1"/>
        <v>Zona de riesgo alta</v>
      </c>
      <c r="N10" s="48" t="str">
        <f t="shared" si="2"/>
        <v>Prevenir
Proteger
Transferir</v>
      </c>
      <c r="O10" s="19" t="s">
        <v>99</v>
      </c>
      <c r="P10" s="19" t="s">
        <v>44</v>
      </c>
      <c r="Q10" s="19" t="s">
        <v>45</v>
      </c>
      <c r="R10" s="19" t="s">
        <v>45</v>
      </c>
      <c r="S10" s="19" t="s">
        <v>46</v>
      </c>
      <c r="T10" s="19" t="s">
        <v>45</v>
      </c>
      <c r="U10" s="19" t="s">
        <v>45</v>
      </c>
      <c r="V10" s="49" t="s">
        <v>45</v>
      </c>
      <c r="W10" s="47">
        <f t="shared" si="3"/>
        <v>90</v>
      </c>
      <c r="X10" s="49" t="s">
        <v>67</v>
      </c>
      <c r="Y10" s="47" t="s">
        <v>41</v>
      </c>
      <c r="Z10" s="47" t="s">
        <v>42</v>
      </c>
      <c r="AA10" s="48">
        <f t="shared" si="5"/>
        <v>15</v>
      </c>
      <c r="AB10" s="129" t="str">
        <f t="shared" si="6"/>
        <v>Zona de riesgo alta</v>
      </c>
      <c r="AC10" s="48" t="str">
        <f t="shared" si="7"/>
        <v>Prevenir
Proteger
Transferir</v>
      </c>
      <c r="AD10" s="13" t="s">
        <v>92</v>
      </c>
      <c r="AE10" s="51" t="s">
        <v>69</v>
      </c>
      <c r="AF10" s="76">
        <v>44196</v>
      </c>
      <c r="AG10" s="199" t="s">
        <v>362</v>
      </c>
      <c r="AH10" s="150" t="s">
        <v>156</v>
      </c>
      <c r="AI10" s="150">
        <v>45272</v>
      </c>
    </row>
    <row r="11" spans="1:35" ht="99.75" x14ac:dyDescent="0.25">
      <c r="A11" s="13" t="s">
        <v>59</v>
      </c>
      <c r="B11" s="46" t="s">
        <v>60</v>
      </c>
      <c r="C11" s="46" t="s">
        <v>36</v>
      </c>
      <c r="D11" s="46" t="s">
        <v>61</v>
      </c>
      <c r="E11" s="46" t="s">
        <v>97</v>
      </c>
      <c r="F11" s="13" t="s">
        <v>63</v>
      </c>
      <c r="G11" s="84" t="s">
        <v>100</v>
      </c>
      <c r="H11" s="13" t="s">
        <v>64</v>
      </c>
      <c r="I11" s="13" t="s">
        <v>65</v>
      </c>
      <c r="J11" s="47" t="s">
        <v>52</v>
      </c>
      <c r="K11" s="47" t="s">
        <v>47</v>
      </c>
      <c r="L11" s="47">
        <f t="shared" si="0"/>
        <v>10</v>
      </c>
      <c r="M11" s="47" t="str">
        <f t="shared" si="1"/>
        <v>Zona de riesgo alta</v>
      </c>
      <c r="N11" s="48" t="str">
        <f t="shared" si="2"/>
        <v>Prevenir
Proteger
Transferir</v>
      </c>
      <c r="O11" s="19" t="s">
        <v>101</v>
      </c>
      <c r="P11" s="19" t="s">
        <v>44</v>
      </c>
      <c r="Q11" s="19" t="s">
        <v>45</v>
      </c>
      <c r="R11" s="19" t="s">
        <v>45</v>
      </c>
      <c r="S11" s="19" t="s">
        <v>79</v>
      </c>
      <c r="T11" s="19" t="s">
        <v>45</v>
      </c>
      <c r="U11" s="19" t="s">
        <v>45</v>
      </c>
      <c r="V11" s="49" t="s">
        <v>45</v>
      </c>
      <c r="W11" s="47">
        <f t="shared" si="3"/>
        <v>100</v>
      </c>
      <c r="X11" s="49" t="s">
        <v>67</v>
      </c>
      <c r="Y11" s="47" t="s">
        <v>52</v>
      </c>
      <c r="Z11" s="47" t="s">
        <v>47</v>
      </c>
      <c r="AA11" s="48">
        <f t="shared" si="5"/>
        <v>10</v>
      </c>
      <c r="AB11" s="129" t="str">
        <f t="shared" si="6"/>
        <v>Zona de riesgo alta</v>
      </c>
      <c r="AC11" s="48" t="str">
        <f t="shared" si="7"/>
        <v>Prevenir
Proteger
Transferir</v>
      </c>
      <c r="AD11" s="13" t="s">
        <v>80</v>
      </c>
      <c r="AE11" s="13" t="s">
        <v>69</v>
      </c>
      <c r="AF11" s="76">
        <v>44196</v>
      </c>
      <c r="AG11" s="199" t="s">
        <v>358</v>
      </c>
      <c r="AH11" s="150" t="s">
        <v>156</v>
      </c>
      <c r="AI11" s="150">
        <v>45272</v>
      </c>
    </row>
    <row r="12" spans="1:35" ht="99.75" x14ac:dyDescent="0.25">
      <c r="A12" s="13" t="s">
        <v>59</v>
      </c>
      <c r="B12" s="46" t="s">
        <v>60</v>
      </c>
      <c r="C12" s="46" t="s">
        <v>36</v>
      </c>
      <c r="D12" s="46" t="s">
        <v>61</v>
      </c>
      <c r="E12" s="46" t="s">
        <v>89</v>
      </c>
      <c r="F12" s="13" t="s">
        <v>88</v>
      </c>
      <c r="G12" s="84" t="s">
        <v>104</v>
      </c>
      <c r="H12" s="13" t="s">
        <v>64</v>
      </c>
      <c r="I12" s="13" t="s">
        <v>65</v>
      </c>
      <c r="J12" s="47" t="s">
        <v>66</v>
      </c>
      <c r="K12" s="47" t="s">
        <v>42</v>
      </c>
      <c r="L12" s="47">
        <f t="shared" si="0"/>
        <v>10</v>
      </c>
      <c r="M12" s="47" t="str">
        <f t="shared" si="1"/>
        <v>Zona de riesgo alta</v>
      </c>
      <c r="N12" s="48" t="str">
        <f t="shared" si="2"/>
        <v>Prevenir
Proteger
Transferir</v>
      </c>
      <c r="O12" s="19" t="s">
        <v>103</v>
      </c>
      <c r="P12" s="19" t="s">
        <v>44</v>
      </c>
      <c r="Q12" s="19" t="s">
        <v>45</v>
      </c>
      <c r="R12" s="19" t="s">
        <v>45</v>
      </c>
      <c r="S12" s="19" t="s">
        <v>46</v>
      </c>
      <c r="T12" s="19" t="s">
        <v>45</v>
      </c>
      <c r="U12" s="19" t="s">
        <v>45</v>
      </c>
      <c r="V12" s="49" t="s">
        <v>45</v>
      </c>
      <c r="W12" s="47">
        <f t="shared" si="3"/>
        <v>90</v>
      </c>
      <c r="X12" s="49" t="s">
        <v>67</v>
      </c>
      <c r="Y12" s="47" t="s">
        <v>66</v>
      </c>
      <c r="Z12" s="47" t="s">
        <v>47</v>
      </c>
      <c r="AA12" s="48">
        <f t="shared" si="5"/>
        <v>5</v>
      </c>
      <c r="AB12" s="129" t="str">
        <f t="shared" si="6"/>
        <v>Zona de riesgo moderada</v>
      </c>
      <c r="AC12" s="48" t="str">
        <f t="shared" si="7"/>
        <v>Prevenir
Retener
Proteger</v>
      </c>
      <c r="AD12" s="13" t="s">
        <v>80</v>
      </c>
      <c r="AE12" s="13" t="s">
        <v>90</v>
      </c>
      <c r="AF12" s="76">
        <v>44196</v>
      </c>
      <c r="AG12" s="199" t="s">
        <v>358</v>
      </c>
      <c r="AH12" s="150" t="s">
        <v>156</v>
      </c>
      <c r="AI12" s="150">
        <v>45272</v>
      </c>
    </row>
    <row r="13" spans="1:35" ht="99.75" x14ac:dyDescent="0.25">
      <c r="A13" s="13" t="s">
        <v>59</v>
      </c>
      <c r="B13" s="46" t="s">
        <v>60</v>
      </c>
      <c r="C13" s="46" t="s">
        <v>36</v>
      </c>
      <c r="D13" s="46" t="s">
        <v>61</v>
      </c>
      <c r="E13" s="46" t="s">
        <v>89</v>
      </c>
      <c r="F13" s="13" t="s">
        <v>91</v>
      </c>
      <c r="G13" s="84" t="s">
        <v>105</v>
      </c>
      <c r="H13" s="13" t="s">
        <v>64</v>
      </c>
      <c r="I13" s="13" t="s">
        <v>65</v>
      </c>
      <c r="J13" s="47" t="s">
        <v>41</v>
      </c>
      <c r="K13" s="47" t="s">
        <v>42</v>
      </c>
      <c r="L13" s="47">
        <f t="shared" si="0"/>
        <v>15</v>
      </c>
      <c r="M13" s="47" t="str">
        <f t="shared" si="1"/>
        <v>Zona de riesgo alta</v>
      </c>
      <c r="N13" s="48" t="str">
        <f t="shared" si="2"/>
        <v>Prevenir
Proteger
Transferir</v>
      </c>
      <c r="O13" s="19" t="s">
        <v>106</v>
      </c>
      <c r="P13" s="19" t="s">
        <v>44</v>
      </c>
      <c r="Q13" s="19" t="s">
        <v>45</v>
      </c>
      <c r="R13" s="19" t="s">
        <v>45</v>
      </c>
      <c r="S13" s="19" t="s">
        <v>46</v>
      </c>
      <c r="T13" s="19" t="s">
        <v>45</v>
      </c>
      <c r="U13" s="19" t="s">
        <v>45</v>
      </c>
      <c r="V13" s="49" t="s">
        <v>45</v>
      </c>
      <c r="W13" s="47">
        <f t="shared" si="3"/>
        <v>90</v>
      </c>
      <c r="X13" s="49" t="s">
        <v>67</v>
      </c>
      <c r="Y13" s="47" t="s">
        <v>41</v>
      </c>
      <c r="Z13" s="47" t="s">
        <v>42</v>
      </c>
      <c r="AA13" s="48">
        <f t="shared" si="5"/>
        <v>15</v>
      </c>
      <c r="AB13" s="129" t="str">
        <f t="shared" si="6"/>
        <v>Zona de riesgo alta</v>
      </c>
      <c r="AC13" s="48" t="str">
        <f t="shared" si="7"/>
        <v>Prevenir
Proteger
Transferir</v>
      </c>
      <c r="AD13" s="13" t="s">
        <v>80</v>
      </c>
      <c r="AE13" s="13" t="s">
        <v>90</v>
      </c>
      <c r="AF13" s="76">
        <v>44196</v>
      </c>
      <c r="AG13" s="199" t="s">
        <v>361</v>
      </c>
      <c r="AH13" s="150" t="s">
        <v>156</v>
      </c>
      <c r="AI13" s="150">
        <v>45272</v>
      </c>
    </row>
    <row r="14" spans="1:35" ht="99.75" x14ac:dyDescent="0.25">
      <c r="A14" s="13" t="s">
        <v>59</v>
      </c>
      <c r="B14" s="46" t="s">
        <v>60</v>
      </c>
      <c r="C14" s="46" t="s">
        <v>36</v>
      </c>
      <c r="D14" s="46" t="s">
        <v>61</v>
      </c>
      <c r="E14" s="46" t="s">
        <v>89</v>
      </c>
      <c r="F14" s="13" t="s">
        <v>58</v>
      </c>
      <c r="G14" s="84" t="s">
        <v>107</v>
      </c>
      <c r="H14" s="13" t="s">
        <v>64</v>
      </c>
      <c r="I14" s="13" t="s">
        <v>65</v>
      </c>
      <c r="J14" s="47" t="s">
        <v>41</v>
      </c>
      <c r="K14" s="47" t="s">
        <v>42</v>
      </c>
      <c r="L14" s="47">
        <f t="shared" si="0"/>
        <v>15</v>
      </c>
      <c r="M14" s="47" t="str">
        <f t="shared" si="1"/>
        <v>Zona de riesgo alta</v>
      </c>
      <c r="N14" s="48" t="str">
        <f t="shared" si="2"/>
        <v>Prevenir
Proteger
Transferir</v>
      </c>
      <c r="O14" s="19" t="s">
        <v>108</v>
      </c>
      <c r="P14" s="19" t="s">
        <v>44</v>
      </c>
      <c r="Q14" s="19" t="s">
        <v>45</v>
      </c>
      <c r="R14" s="19" t="s">
        <v>45</v>
      </c>
      <c r="S14" s="19" t="s">
        <v>46</v>
      </c>
      <c r="T14" s="19" t="s">
        <v>45</v>
      </c>
      <c r="U14" s="19" t="s">
        <v>45</v>
      </c>
      <c r="V14" s="49" t="s">
        <v>45</v>
      </c>
      <c r="W14" s="47">
        <f t="shared" si="3"/>
        <v>90</v>
      </c>
      <c r="X14" s="49" t="s">
        <v>67</v>
      </c>
      <c r="Y14" s="47" t="s">
        <v>41</v>
      </c>
      <c r="Z14" s="47" t="s">
        <v>47</v>
      </c>
      <c r="AA14" s="48">
        <f t="shared" si="5"/>
        <v>7.5</v>
      </c>
      <c r="AB14" s="129" t="str">
        <f t="shared" si="6"/>
        <v>Zona de riesgo moderada</v>
      </c>
      <c r="AC14" s="48" t="str">
        <f t="shared" si="7"/>
        <v>Prevenir
Retener
Proteger</v>
      </c>
      <c r="AD14" s="13" t="s">
        <v>80</v>
      </c>
      <c r="AE14" s="13" t="s">
        <v>90</v>
      </c>
      <c r="AF14" s="76">
        <v>44196</v>
      </c>
      <c r="AG14" s="199" t="s">
        <v>358</v>
      </c>
      <c r="AH14" s="150" t="s">
        <v>156</v>
      </c>
      <c r="AI14" s="150">
        <v>45272</v>
      </c>
    </row>
    <row r="15" spans="1:35" ht="99.75" x14ac:dyDescent="0.25">
      <c r="A15" s="13" t="s">
        <v>59</v>
      </c>
      <c r="B15" s="46" t="s">
        <v>60</v>
      </c>
      <c r="C15" s="46" t="s">
        <v>36</v>
      </c>
      <c r="D15" s="46" t="s">
        <v>61</v>
      </c>
      <c r="E15" s="46" t="s">
        <v>109</v>
      </c>
      <c r="F15" s="13" t="s">
        <v>58</v>
      </c>
      <c r="G15" s="84" t="s">
        <v>110</v>
      </c>
      <c r="H15" s="13" t="s">
        <v>64</v>
      </c>
      <c r="I15" s="13" t="s">
        <v>65</v>
      </c>
      <c r="J15" s="47" t="s">
        <v>41</v>
      </c>
      <c r="K15" s="47" t="s">
        <v>42</v>
      </c>
      <c r="L15" s="47">
        <f t="shared" si="0"/>
        <v>15</v>
      </c>
      <c r="M15" s="47" t="str">
        <f t="shared" si="1"/>
        <v>Zona de riesgo alta</v>
      </c>
      <c r="N15" s="48" t="str">
        <f t="shared" si="2"/>
        <v>Prevenir
Proteger
Transferir</v>
      </c>
      <c r="O15" s="19" t="s">
        <v>111</v>
      </c>
      <c r="P15" s="19" t="s">
        <v>44</v>
      </c>
      <c r="Q15" s="19" t="s">
        <v>45</v>
      </c>
      <c r="R15" s="19" t="s">
        <v>45</v>
      </c>
      <c r="S15" s="19" t="s">
        <v>46</v>
      </c>
      <c r="T15" s="19" t="s">
        <v>45</v>
      </c>
      <c r="U15" s="19" t="s">
        <v>45</v>
      </c>
      <c r="V15" s="49" t="s">
        <v>45</v>
      </c>
      <c r="W15" s="47">
        <f t="shared" si="3"/>
        <v>90</v>
      </c>
      <c r="X15" s="49" t="s">
        <v>67</v>
      </c>
      <c r="Y15" s="47" t="s">
        <v>41</v>
      </c>
      <c r="Z15" s="47" t="s">
        <v>42</v>
      </c>
      <c r="AA15" s="48">
        <f t="shared" si="5"/>
        <v>15</v>
      </c>
      <c r="AB15" s="129" t="str">
        <f t="shared" si="6"/>
        <v>Zona de riesgo alta</v>
      </c>
      <c r="AC15" s="48" t="str">
        <f t="shared" si="7"/>
        <v>Prevenir
Proteger
Transferir</v>
      </c>
      <c r="AD15" s="13" t="s">
        <v>80</v>
      </c>
      <c r="AE15" s="13" t="s">
        <v>90</v>
      </c>
      <c r="AF15" s="76">
        <v>44196</v>
      </c>
      <c r="AG15" s="199" t="s">
        <v>358</v>
      </c>
      <c r="AH15" s="150" t="s">
        <v>156</v>
      </c>
      <c r="AI15" s="150">
        <v>45272</v>
      </c>
    </row>
    <row r="16" spans="1:35" ht="99.75" x14ac:dyDescent="0.25">
      <c r="A16" s="13" t="s">
        <v>59</v>
      </c>
      <c r="B16" s="46" t="s">
        <v>60</v>
      </c>
      <c r="C16" s="46" t="s">
        <v>36</v>
      </c>
      <c r="D16" s="46" t="s">
        <v>61</v>
      </c>
      <c r="E16" s="46" t="s">
        <v>112</v>
      </c>
      <c r="F16" s="13" t="s">
        <v>63</v>
      </c>
      <c r="G16" s="84" t="s">
        <v>113</v>
      </c>
      <c r="H16" s="13" t="s">
        <v>64</v>
      </c>
      <c r="I16" s="13" t="s">
        <v>65</v>
      </c>
      <c r="J16" s="47" t="s">
        <v>52</v>
      </c>
      <c r="K16" s="47" t="s">
        <v>42</v>
      </c>
      <c r="L16" s="47">
        <f t="shared" si="0"/>
        <v>20</v>
      </c>
      <c r="M16" s="47" t="str">
        <f t="shared" si="1"/>
        <v>Zona de riesgo alta</v>
      </c>
      <c r="N16" s="48" t="str">
        <f t="shared" si="2"/>
        <v>Prevenir
Proteger
Transferir</v>
      </c>
      <c r="O16" s="19" t="s">
        <v>114</v>
      </c>
      <c r="P16" s="19" t="s">
        <v>44</v>
      </c>
      <c r="Q16" s="19" t="s">
        <v>86</v>
      </c>
      <c r="R16" s="19" t="s">
        <v>45</v>
      </c>
      <c r="S16" s="19" t="s">
        <v>46</v>
      </c>
      <c r="T16" s="19" t="s">
        <v>45</v>
      </c>
      <c r="U16" s="19" t="s">
        <v>45</v>
      </c>
      <c r="V16" s="49" t="s">
        <v>45</v>
      </c>
      <c r="W16" s="47">
        <f t="shared" si="3"/>
        <v>75</v>
      </c>
      <c r="X16" s="49" t="s">
        <v>67</v>
      </c>
      <c r="Y16" s="47" t="s">
        <v>41</v>
      </c>
      <c r="Z16" s="47" t="s">
        <v>47</v>
      </c>
      <c r="AA16" s="48">
        <f t="shared" si="5"/>
        <v>7.5</v>
      </c>
      <c r="AB16" s="129" t="str">
        <f t="shared" si="6"/>
        <v>Zona de riesgo moderada</v>
      </c>
      <c r="AC16" s="48" t="str">
        <f t="shared" si="7"/>
        <v>Prevenir
Retener
Proteger</v>
      </c>
      <c r="AD16" s="13" t="s">
        <v>80</v>
      </c>
      <c r="AE16" s="13" t="s">
        <v>90</v>
      </c>
      <c r="AF16" s="76">
        <v>44196</v>
      </c>
      <c r="AG16" s="199" t="s">
        <v>358</v>
      </c>
      <c r="AH16" s="150" t="s">
        <v>156</v>
      </c>
      <c r="AI16" s="150">
        <v>45272</v>
      </c>
    </row>
    <row r="17" spans="1:35" ht="99.75" x14ac:dyDescent="0.25">
      <c r="A17" s="13" t="s">
        <v>59</v>
      </c>
      <c r="B17" s="46" t="s">
        <v>60</v>
      </c>
      <c r="C17" s="46" t="s">
        <v>36</v>
      </c>
      <c r="D17" s="46" t="s">
        <v>61</v>
      </c>
      <c r="E17" s="46" t="s">
        <v>102</v>
      </c>
      <c r="F17" s="13" t="s">
        <v>91</v>
      </c>
      <c r="G17" s="84" t="s">
        <v>327</v>
      </c>
      <c r="H17" s="13" t="s">
        <v>64</v>
      </c>
      <c r="I17" s="13" t="s">
        <v>65</v>
      </c>
      <c r="J17" s="47" t="s">
        <v>41</v>
      </c>
      <c r="K17" s="47" t="s">
        <v>42</v>
      </c>
      <c r="L17" s="47">
        <f t="shared" si="0"/>
        <v>15</v>
      </c>
      <c r="M17" s="47" t="str">
        <f t="shared" si="1"/>
        <v>Zona de riesgo alta</v>
      </c>
      <c r="N17" s="48" t="str">
        <f t="shared" si="2"/>
        <v>Prevenir
Proteger
Transferir</v>
      </c>
      <c r="O17" s="19" t="s">
        <v>115</v>
      </c>
      <c r="P17" s="19" t="s">
        <v>44</v>
      </c>
      <c r="Q17" s="19" t="s">
        <v>45</v>
      </c>
      <c r="R17" s="19" t="s">
        <v>45</v>
      </c>
      <c r="S17" s="19" t="s">
        <v>46</v>
      </c>
      <c r="T17" s="19" t="s">
        <v>45</v>
      </c>
      <c r="U17" s="19" t="s">
        <v>45</v>
      </c>
      <c r="V17" s="49" t="s">
        <v>45</v>
      </c>
      <c r="W17" s="47">
        <f t="shared" si="3"/>
        <v>90</v>
      </c>
      <c r="X17" s="49" t="s">
        <v>67</v>
      </c>
      <c r="Y17" s="47" t="s">
        <v>66</v>
      </c>
      <c r="Z17" s="47" t="s">
        <v>42</v>
      </c>
      <c r="AA17" s="48">
        <f t="shared" si="5"/>
        <v>10</v>
      </c>
      <c r="AB17" s="129" t="str">
        <f t="shared" si="6"/>
        <v>Zona de riesgo alta</v>
      </c>
      <c r="AC17" s="48" t="str">
        <f t="shared" si="7"/>
        <v>Prevenir
Proteger
Transferir</v>
      </c>
      <c r="AD17" s="13" t="s">
        <v>80</v>
      </c>
      <c r="AE17" s="13" t="s">
        <v>76</v>
      </c>
      <c r="AF17" s="76">
        <v>44196</v>
      </c>
      <c r="AG17" s="199" t="s">
        <v>358</v>
      </c>
      <c r="AH17" s="150" t="s">
        <v>156</v>
      </c>
      <c r="AI17" s="150">
        <v>45272</v>
      </c>
    </row>
    <row r="18" spans="1:35" ht="99.75" x14ac:dyDescent="0.25">
      <c r="A18" s="13" t="s">
        <v>59</v>
      </c>
      <c r="B18" s="46" t="s">
        <v>60</v>
      </c>
      <c r="C18" s="46" t="s">
        <v>36</v>
      </c>
      <c r="D18" s="46" t="s">
        <v>61</v>
      </c>
      <c r="E18" s="46" t="s">
        <v>102</v>
      </c>
      <c r="F18" s="13" t="s">
        <v>58</v>
      </c>
      <c r="G18" s="84" t="s">
        <v>117</v>
      </c>
      <c r="H18" s="13" t="s">
        <v>64</v>
      </c>
      <c r="I18" s="13" t="s">
        <v>65</v>
      </c>
      <c r="J18" s="47" t="s">
        <v>52</v>
      </c>
      <c r="K18" s="47" t="s">
        <v>53</v>
      </c>
      <c r="L18" s="47">
        <f t="shared" si="0"/>
        <v>40</v>
      </c>
      <c r="M18" s="47" t="str">
        <f t="shared" si="1"/>
        <v>Zona de riesgo extrema</v>
      </c>
      <c r="N18" s="48" t="str">
        <f t="shared" si="2"/>
        <v>Prevenir
Proteger
Transferir
Eliminar</v>
      </c>
      <c r="O18" s="19" t="s">
        <v>115</v>
      </c>
      <c r="P18" s="19" t="s">
        <v>44</v>
      </c>
      <c r="Q18" s="19" t="s">
        <v>45</v>
      </c>
      <c r="R18" s="19" t="s">
        <v>45</v>
      </c>
      <c r="S18" s="19" t="s">
        <v>46</v>
      </c>
      <c r="T18" s="19" t="s">
        <v>45</v>
      </c>
      <c r="U18" s="19" t="s">
        <v>45</v>
      </c>
      <c r="V18" s="49" t="s">
        <v>45</v>
      </c>
      <c r="W18" s="47">
        <f t="shared" si="3"/>
        <v>90</v>
      </c>
      <c r="X18" s="49" t="s">
        <v>67</v>
      </c>
      <c r="Y18" s="47" t="s">
        <v>52</v>
      </c>
      <c r="Z18" s="47" t="s">
        <v>42</v>
      </c>
      <c r="AA18" s="48">
        <f t="shared" si="5"/>
        <v>20</v>
      </c>
      <c r="AB18" s="129" t="str">
        <f t="shared" si="6"/>
        <v>Zona de riesgo alta</v>
      </c>
      <c r="AC18" s="48" t="str">
        <f t="shared" si="7"/>
        <v>Prevenir
Proteger
Transferir</v>
      </c>
      <c r="AD18" s="13" t="s">
        <v>80</v>
      </c>
      <c r="AE18" s="13" t="s">
        <v>76</v>
      </c>
      <c r="AF18" s="76">
        <v>44196</v>
      </c>
      <c r="AG18" s="199" t="s">
        <v>358</v>
      </c>
      <c r="AH18" s="150" t="s">
        <v>156</v>
      </c>
      <c r="AI18" s="150">
        <v>45272</v>
      </c>
    </row>
    <row r="19" spans="1:35" ht="99.75" x14ac:dyDescent="0.25">
      <c r="A19" s="13" t="s">
        <v>59</v>
      </c>
      <c r="B19" s="46" t="s">
        <v>60</v>
      </c>
      <c r="C19" s="46" t="s">
        <v>36</v>
      </c>
      <c r="D19" s="46" t="s">
        <v>118</v>
      </c>
      <c r="E19" s="46" t="s">
        <v>119</v>
      </c>
      <c r="F19" s="13" t="s">
        <v>58</v>
      </c>
      <c r="G19" s="84" t="s">
        <v>325</v>
      </c>
      <c r="H19" s="47" t="s">
        <v>120</v>
      </c>
      <c r="I19" s="47" t="s">
        <v>121</v>
      </c>
      <c r="J19" s="47" t="s">
        <v>41</v>
      </c>
      <c r="K19" s="47" t="s">
        <v>42</v>
      </c>
      <c r="L19" s="47">
        <f t="shared" si="0"/>
        <v>15</v>
      </c>
      <c r="M19" s="47" t="str">
        <f t="shared" si="1"/>
        <v>Zona de riesgo alta</v>
      </c>
      <c r="N19" s="48" t="str">
        <f t="shared" si="2"/>
        <v>Prevenir
Proteger
Transferir</v>
      </c>
      <c r="O19" s="19" t="s">
        <v>122</v>
      </c>
      <c r="P19" s="19" t="s">
        <v>44</v>
      </c>
      <c r="Q19" s="19" t="s">
        <v>45</v>
      </c>
      <c r="R19" s="19" t="s">
        <v>45</v>
      </c>
      <c r="S19" s="19" t="s">
        <v>46</v>
      </c>
      <c r="T19" s="19" t="s">
        <v>45</v>
      </c>
      <c r="U19" s="19" t="s">
        <v>45</v>
      </c>
      <c r="V19" s="49" t="s">
        <v>45</v>
      </c>
      <c r="W19" s="47">
        <v>90</v>
      </c>
      <c r="X19" s="49" t="s">
        <v>67</v>
      </c>
      <c r="Y19" s="47" t="s">
        <v>68</v>
      </c>
      <c r="Z19" s="47" t="s">
        <v>53</v>
      </c>
      <c r="AA19" s="48">
        <v>10</v>
      </c>
      <c r="AB19" s="129" t="str">
        <f t="shared" si="6"/>
        <v>Zona de riesgo alta</v>
      </c>
      <c r="AC19" s="48" t="str">
        <f t="shared" si="7"/>
        <v>Prevenir
Proteger
Transferir</v>
      </c>
      <c r="AD19" s="13" t="s">
        <v>80</v>
      </c>
      <c r="AE19" s="13" t="s">
        <v>123</v>
      </c>
      <c r="AF19" s="76">
        <v>44196</v>
      </c>
      <c r="AG19" s="199" t="s">
        <v>360</v>
      </c>
      <c r="AH19" s="150" t="s">
        <v>156</v>
      </c>
      <c r="AI19" s="150">
        <v>45272</v>
      </c>
    </row>
    <row r="20" spans="1:35" ht="99.75" x14ac:dyDescent="0.25">
      <c r="A20" s="13" t="s">
        <v>59</v>
      </c>
      <c r="B20" s="46" t="s">
        <v>60</v>
      </c>
      <c r="C20" s="46" t="s">
        <v>36</v>
      </c>
      <c r="D20" s="46" t="s">
        <v>118</v>
      </c>
      <c r="E20" s="46" t="s">
        <v>119</v>
      </c>
      <c r="F20" s="13" t="s">
        <v>58</v>
      </c>
      <c r="G20" s="84" t="s">
        <v>125</v>
      </c>
      <c r="H20" s="47" t="s">
        <v>126</v>
      </c>
      <c r="I20" s="47" t="s">
        <v>121</v>
      </c>
      <c r="J20" s="47" t="s">
        <v>41</v>
      </c>
      <c r="K20" s="47" t="s">
        <v>42</v>
      </c>
      <c r="L20" s="47">
        <f t="shared" ref="L20" si="8">(IF(K20="Insignificante",1.25,IF(K20="Menor",2.5,IF(K20="Moderado",5,IF(K20="Mayor",10,IF(K20="Catastrófico",20,0))))))*(IF(J20="Rara vez",1,IF(J20="Improbable",2,IF(J20="Posible",3,IF(J20="Probable",4,IF(J20="Casi seguro",5,0))))))</f>
        <v>15</v>
      </c>
      <c r="M20" s="47" t="str">
        <f t="shared" ref="M20" si="9">IF(AND(L20&lt;4,L20&gt;1),"Zona de riesgo baja",IF(AND(L20&gt;4,L20&lt;8),"Zona de riesgo moderada",IF(AND(L20&gt;8,L20&lt;=20),"Zona de riesgo alta",IF(L20&gt;20,"Zona de riesgo extrema",0))))</f>
        <v>Zona de riesgo alta</v>
      </c>
      <c r="N20" s="48" t="str">
        <f t="shared" ref="N20" si="10">IF(M20="Zona de riesgo baja","Aceptar",IF(M20="Zona de riesgo moderada","Prevenir
Retener
Proteger",IF(M20="Zona de riesgo alta","Prevenir
Proteger
Transferir",IF(M20="Zona de riesgo extrema","Prevenir
Proteger
Transferir
Eliminar",0))))</f>
        <v>Prevenir
Proteger
Transferir</v>
      </c>
      <c r="O20" s="19" t="s">
        <v>124</v>
      </c>
      <c r="P20" s="19" t="s">
        <v>44</v>
      </c>
      <c r="Q20" s="19" t="s">
        <v>45</v>
      </c>
      <c r="R20" s="19" t="s">
        <v>45</v>
      </c>
      <c r="S20" s="19" t="s">
        <v>46</v>
      </c>
      <c r="T20" s="19" t="s">
        <v>45</v>
      </c>
      <c r="U20" s="19" t="s">
        <v>45</v>
      </c>
      <c r="V20" s="49" t="s">
        <v>45</v>
      </c>
      <c r="W20" s="47">
        <v>90</v>
      </c>
      <c r="X20" s="49" t="s">
        <v>67</v>
      </c>
      <c r="Y20" s="47" t="s">
        <v>68</v>
      </c>
      <c r="Z20" s="47" t="s">
        <v>53</v>
      </c>
      <c r="AA20" s="48">
        <v>10</v>
      </c>
      <c r="AB20" s="129" t="str">
        <f t="shared" ref="AB20" si="11">IF(AND(AA20&lt;4,AA20&gt;1),"Zona de riesgo baja",IF(AND(AA20&gt;4,AA20&lt;8),"Zona de riesgo moderada",IF(AND(AA20&gt;8,AA20&lt;=20),"Zona de riesgo alta",IF(AA20&gt;20,"Zona de riesgo extrema",0))))</f>
        <v>Zona de riesgo alta</v>
      </c>
      <c r="AC20" s="48" t="str">
        <f t="shared" ref="AC20" si="12">IF(AB20="Zona de riesgo baja","Aceptar",IF(AB20="Zona de riesgo moderada","Prevenir
Retener
Proteger",IF(AB20="Zona de riesgo alta","Prevenir
Proteger
Transferir",IF(AB20="Zona de riesgo extrema","Prevenir
Proteger
Transferir
Eliminar",0))))</f>
        <v>Prevenir
Proteger
Transferir</v>
      </c>
      <c r="AD20" s="13" t="s">
        <v>80</v>
      </c>
      <c r="AE20" s="13" t="s">
        <v>123</v>
      </c>
      <c r="AF20" s="76">
        <v>44196</v>
      </c>
      <c r="AG20" s="199" t="s">
        <v>359</v>
      </c>
      <c r="AH20" s="150" t="s">
        <v>156</v>
      </c>
      <c r="AI20" s="150">
        <v>45272</v>
      </c>
    </row>
    <row r="21" spans="1:35" ht="71.25" customHeight="1" x14ac:dyDescent="0.25">
      <c r="AE21" s="152" t="s">
        <v>289</v>
      </c>
      <c r="AF21" s="185"/>
    </row>
  </sheetData>
  <sheetProtection formatCells="0" formatColumns="0" formatRows="0" insertColumns="0" insertRows="0" insertHyperlinks="0" deleteColumns="0" deleteRows="0" sort="0" autoFilter="0" pivotTables="0"/>
  <autoFilter ref="A3:AI21" xr:uid="{00000000-0009-0000-0000-000006000000}"/>
  <mergeCells count="2">
    <mergeCell ref="A2:AF2"/>
    <mergeCell ref="AE21:AF21"/>
  </mergeCells>
  <conditionalFormatting sqref="K6:K18 Z6:Z18 AB4:AB18 M4:M18">
    <cfRule type="containsText" dxfId="55" priority="37" operator="containsText" text="Zona de riesgo extrema">
      <formula>NOT(ISERROR(SEARCH("Zona de riesgo extrema",K4)))</formula>
    </cfRule>
    <cfRule type="containsText" dxfId="54" priority="38" operator="containsText" text="Zona de riesgo alta">
      <formula>NOT(ISERROR(SEARCH("Zona de riesgo alta",K4)))</formula>
    </cfRule>
    <cfRule type="containsText" dxfId="53" priority="39" operator="containsText" text="Zona de riesgo moderada">
      <formula>NOT(ISERROR(SEARCH("Zona de riesgo moderada",K4)))</formula>
    </cfRule>
    <cfRule type="cellIs" dxfId="52" priority="40" operator="equal">
      <formula>"Zona de riesgo baja"</formula>
    </cfRule>
  </conditionalFormatting>
  <conditionalFormatting sqref="AB19">
    <cfRule type="containsText" dxfId="51" priority="33" operator="containsText" text="Zona de riesgo extrema">
      <formula>NOT(ISERROR(SEARCH("Zona de riesgo extrema",AB19)))</formula>
    </cfRule>
    <cfRule type="containsText" dxfId="50" priority="34" operator="containsText" text="Zona de riesgo alta">
      <formula>NOT(ISERROR(SEARCH("Zona de riesgo alta",AB19)))</formula>
    </cfRule>
    <cfRule type="containsText" dxfId="49" priority="35" operator="containsText" text="Zona de riesgo moderada">
      <formula>NOT(ISERROR(SEARCH("Zona de riesgo moderada",AB19)))</formula>
    </cfRule>
    <cfRule type="cellIs" dxfId="48" priority="36" operator="equal">
      <formula>"Zona de riesgo baja"</formula>
    </cfRule>
  </conditionalFormatting>
  <conditionalFormatting sqref="K19 Z19">
    <cfRule type="containsText" dxfId="47" priority="29" operator="containsText" text="Zona de riesgo extrema">
      <formula>NOT(ISERROR(SEARCH("Zona de riesgo extrema",K19)))</formula>
    </cfRule>
    <cfRule type="containsText" dxfId="46" priority="30" operator="containsText" text="Zona de riesgo alta">
      <formula>NOT(ISERROR(SEARCH("Zona de riesgo alta",K19)))</formula>
    </cfRule>
    <cfRule type="containsText" dxfId="45" priority="31" operator="containsText" text="Zona de riesgo moderada">
      <formula>NOT(ISERROR(SEARCH("Zona de riesgo moderada",K19)))</formula>
    </cfRule>
    <cfRule type="cellIs" dxfId="44" priority="32" operator="equal">
      <formula>"Zona de riesgo baja"</formula>
    </cfRule>
  </conditionalFormatting>
  <conditionalFormatting sqref="M19">
    <cfRule type="containsText" dxfId="43" priority="25" operator="containsText" text="Zona de riesgo extrema">
      <formula>NOT(ISERROR(SEARCH("Zona de riesgo extrema",M19)))</formula>
    </cfRule>
    <cfRule type="containsText" dxfId="42" priority="26" operator="containsText" text="Zona de riesgo alta">
      <formula>NOT(ISERROR(SEARCH("Zona de riesgo alta",M19)))</formula>
    </cfRule>
    <cfRule type="containsText" dxfId="41" priority="27" operator="containsText" text="Zona de riesgo moderada">
      <formula>NOT(ISERROR(SEARCH("Zona de riesgo moderada",M19)))</formula>
    </cfRule>
    <cfRule type="cellIs" dxfId="40" priority="28" operator="equal">
      <formula>"Zona de riesgo baja"</formula>
    </cfRule>
  </conditionalFormatting>
  <conditionalFormatting sqref="AB20">
    <cfRule type="containsText" dxfId="39" priority="9" operator="containsText" text="Zona de riesgo extrema">
      <formula>NOT(ISERROR(SEARCH("Zona de riesgo extrema",AB20)))</formula>
    </cfRule>
    <cfRule type="containsText" dxfId="38" priority="10" operator="containsText" text="Zona de riesgo alta">
      <formula>NOT(ISERROR(SEARCH("Zona de riesgo alta",AB20)))</formula>
    </cfRule>
    <cfRule type="containsText" dxfId="37" priority="11" operator="containsText" text="Zona de riesgo moderada">
      <formula>NOT(ISERROR(SEARCH("Zona de riesgo moderada",AB20)))</formula>
    </cfRule>
    <cfRule type="cellIs" dxfId="36" priority="12" operator="equal">
      <formula>"Zona de riesgo baja"</formula>
    </cfRule>
  </conditionalFormatting>
  <conditionalFormatting sqref="K20 Z20">
    <cfRule type="containsText" dxfId="35" priority="5" operator="containsText" text="Zona de riesgo extrema">
      <formula>NOT(ISERROR(SEARCH("Zona de riesgo extrema",K20)))</formula>
    </cfRule>
    <cfRule type="containsText" dxfId="34" priority="6" operator="containsText" text="Zona de riesgo alta">
      <formula>NOT(ISERROR(SEARCH("Zona de riesgo alta",K20)))</formula>
    </cfRule>
    <cfRule type="containsText" dxfId="33" priority="7" operator="containsText" text="Zona de riesgo moderada">
      <formula>NOT(ISERROR(SEARCH("Zona de riesgo moderada",K20)))</formula>
    </cfRule>
    <cfRule type="cellIs" dxfId="32" priority="8" operator="equal">
      <formula>"Zona de riesgo baja"</formula>
    </cfRule>
  </conditionalFormatting>
  <conditionalFormatting sqref="M20">
    <cfRule type="containsText" dxfId="31" priority="1" operator="containsText" text="Zona de riesgo extrema">
      <formula>NOT(ISERROR(SEARCH("Zona de riesgo extrema",M20)))</formula>
    </cfRule>
    <cfRule type="containsText" dxfId="30" priority="2" operator="containsText" text="Zona de riesgo alta">
      <formula>NOT(ISERROR(SEARCH("Zona de riesgo alta",M20)))</formula>
    </cfRule>
    <cfRule type="containsText" dxfId="29" priority="3" operator="containsText" text="Zona de riesgo moderada">
      <formula>NOT(ISERROR(SEARCH("Zona de riesgo moderada",M20)))</formula>
    </cfRule>
    <cfRule type="cellIs" dxfId="28" priority="4" operator="equal">
      <formula>"Zona de riesgo baja"</formula>
    </cfRule>
  </conditionalFormatting>
  <dataValidations count="5">
    <dataValidation type="list" allowBlank="1" showInputMessage="1" showErrorMessage="1" sqref="T4:V4 Q4:R4" xr:uid="{00000000-0002-0000-0600-000003000000}">
      <formula1>"SI,NO"</formula1>
    </dataValidation>
    <dataValidation type="list" allowBlank="1" showInputMessage="1" showErrorMessage="1" sqref="S4" xr:uid="{00000000-0002-0000-0600-000004000000}">
      <formula1>"Automático,Manual"</formula1>
    </dataValidation>
    <dataValidation type="list" allowBlank="1" showInputMessage="1" showErrorMessage="1" sqref="Z4:Z5 K4:K18" xr:uid="{00000000-0002-0000-0600-000000000000}">
      <formula1>"Insignificante,Menor,Moderado,Mayor,Catastrófico"</formula1>
    </dataValidation>
    <dataValidation type="list" allowBlank="1" showInputMessage="1" showErrorMessage="1" sqref="P4" xr:uid="{00000000-0002-0000-0600-000002000000}">
      <formula1>"Probabilidad,Impacto,Probabilidad e impacto"</formula1>
    </dataValidation>
    <dataValidation type="list" allowBlank="1" showInputMessage="1" showErrorMessage="1" sqref="Y4:Y6 J4:J18" xr:uid="{00000000-0002-0000-0600-000001000000}">
      <formula1>"Rara vez,Improbable,Posible,Probable,Casi seguro"</formula1>
    </dataValidation>
  </dataValidations>
  <pageMargins left="0.75" right="0.75" top="1" bottom="1" header="0.5" footer="0.5"/>
  <pageSetup scale="25" orientation="portrait" horizontalDpi="4294967292" verticalDpi="4294967292" r:id="rId1"/>
  <colBreaks count="2" manualBreakCount="2">
    <brk id="11" max="1048575" man="1"/>
    <brk id="36" max="1048575" man="1"/>
  </colBreaks>
  <ignoredErrors>
    <ignoredError sqref="L4:N5 AA4:AC5 L13:N13 AA13:AC13 L12:N12 AA12:AC12 L11:N11 AA11:AC11 L9:N10 AA9:AC10 L8:N8 AA8:AC8 L16:N16 AA16:AC16 L19:N19 AA19:AC19 L17:N17 AA17:AC17 L7:N7 AA7:AC7 L6:N6 AA6:AC6 L15:N15 AA15:AC15 L14:N14 AA14:AC14 L18:N18 AA18:AC18 L20:N20 AA20:AC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
  <sheetViews>
    <sheetView topLeftCell="A2" zoomScale="70" zoomScaleNormal="70" workbookViewId="0">
      <pane xSplit="6" ySplit="2" topLeftCell="Y4" activePane="bottomRight" state="frozen"/>
      <selection activeCell="A2" sqref="A2"/>
      <selection pane="topRight" activeCell="I2" sqref="I2"/>
      <selection pane="bottomLeft" activeCell="A4" sqref="A4"/>
      <selection pane="bottomRight" activeCell="AH3" sqref="AH3"/>
    </sheetView>
  </sheetViews>
  <sheetFormatPr baseColWidth="10" defaultRowHeight="15.75" x14ac:dyDescent="0.25"/>
  <cols>
    <col min="1" max="1" width="10.875" style="52" customWidth="1"/>
    <col min="2" max="2" width="24" style="53" customWidth="1"/>
    <col min="3" max="3" width="12.375" customWidth="1"/>
    <col min="4" max="4" width="17.125" customWidth="1"/>
    <col min="5" max="5" width="13" customWidth="1"/>
    <col min="6" max="6" width="47" style="54" customWidth="1"/>
    <col min="7" max="7" width="63.5" customWidth="1"/>
    <col min="8" max="8" width="60.75" customWidth="1"/>
    <col min="9" max="10" width="12.625" customWidth="1"/>
    <col min="11" max="12" width="10.875" customWidth="1"/>
    <col min="13" max="13" width="10.75" customWidth="1"/>
    <col min="14" max="14" width="43.25" customWidth="1"/>
    <col min="15" max="15" width="12.375" customWidth="1"/>
    <col min="16" max="22" width="10.875" customWidth="1"/>
    <col min="23" max="23" width="14.625" customWidth="1"/>
    <col min="25" max="25" width="11.625" customWidth="1"/>
    <col min="26" max="26" width="15.875" customWidth="1"/>
    <col min="27" max="27" width="13.5" customWidth="1"/>
    <col min="28" max="28" width="21" customWidth="1"/>
    <col min="29" max="29" width="42.875" customWidth="1"/>
    <col min="30" max="30" width="15.625" customWidth="1"/>
    <col min="31" max="31" width="13.875" customWidth="1"/>
    <col min="32" max="32" width="50.625" customWidth="1"/>
    <col min="33" max="34" width="11" customWidth="1"/>
  </cols>
  <sheetData>
    <row r="1" spans="1:34" x14ac:dyDescent="0.25">
      <c r="A1" s="30"/>
      <c r="B1" s="31"/>
      <c r="C1" s="30"/>
      <c r="D1" s="32"/>
      <c r="E1" s="30"/>
      <c r="F1" s="33"/>
      <c r="G1" s="34"/>
      <c r="H1" s="34"/>
      <c r="I1" s="30"/>
      <c r="J1" s="30"/>
      <c r="K1" s="30"/>
      <c r="L1" s="35"/>
      <c r="M1" s="35"/>
      <c r="N1" s="34"/>
      <c r="O1" s="34"/>
      <c r="P1" s="34"/>
      <c r="Q1" s="34"/>
      <c r="R1" s="34"/>
      <c r="S1" s="34"/>
      <c r="T1" s="34"/>
      <c r="U1" s="34"/>
      <c r="V1" s="34"/>
      <c r="W1" s="34"/>
      <c r="X1" s="30"/>
      <c r="Y1" s="30"/>
      <c r="Z1" s="30"/>
      <c r="AA1" s="34"/>
      <c r="AB1" s="30"/>
      <c r="AC1" s="30"/>
      <c r="AD1" s="30"/>
      <c r="AE1" s="30"/>
      <c r="AF1" s="30"/>
      <c r="AG1" s="30"/>
      <c r="AH1" s="30"/>
    </row>
    <row r="2" spans="1:34" ht="15" customHeight="1" x14ac:dyDescent="0.25">
      <c r="A2" s="170" t="s">
        <v>182</v>
      </c>
      <c r="B2" s="170"/>
      <c r="C2" s="170"/>
      <c r="D2" s="170"/>
      <c r="E2" s="170"/>
      <c r="F2" s="170"/>
      <c r="G2" s="86"/>
      <c r="H2" s="87"/>
      <c r="I2" s="192" t="s">
        <v>0</v>
      </c>
      <c r="J2" s="193"/>
      <c r="K2" s="193"/>
      <c r="L2" s="193"/>
      <c r="M2" s="193"/>
      <c r="N2" s="193"/>
      <c r="O2" s="194"/>
      <c r="P2" s="191" t="s">
        <v>128</v>
      </c>
      <c r="Q2" s="191"/>
      <c r="R2" s="191"/>
      <c r="S2" s="191"/>
      <c r="T2" s="191"/>
      <c r="U2" s="191"/>
      <c r="V2" s="191"/>
      <c r="W2" s="191"/>
      <c r="X2" s="195" t="s">
        <v>2</v>
      </c>
      <c r="Y2" s="195"/>
      <c r="Z2" s="195"/>
      <c r="AA2" s="195"/>
      <c r="AB2" s="191" t="s">
        <v>3</v>
      </c>
      <c r="AC2" s="191"/>
      <c r="AD2" s="191"/>
      <c r="AE2" s="191"/>
      <c r="AF2" s="191"/>
      <c r="AG2" s="191" t="s">
        <v>129</v>
      </c>
      <c r="AH2" s="191"/>
    </row>
    <row r="3" spans="1:34" s="44" customFormat="1" ht="127.5" customHeight="1" x14ac:dyDescent="0.25">
      <c r="A3" s="88" t="s">
        <v>5</v>
      </c>
      <c r="B3" s="89" t="s">
        <v>6</v>
      </c>
      <c r="C3" s="88" t="s">
        <v>7</v>
      </c>
      <c r="D3" s="88" t="s">
        <v>8</v>
      </c>
      <c r="E3" s="88" t="s">
        <v>10</v>
      </c>
      <c r="F3" s="90" t="s">
        <v>11</v>
      </c>
      <c r="G3" s="91" t="s">
        <v>12</v>
      </c>
      <c r="H3" s="91" t="s">
        <v>13</v>
      </c>
      <c r="I3" s="92" t="s">
        <v>14</v>
      </c>
      <c r="J3" s="92" t="s">
        <v>15</v>
      </c>
      <c r="K3" s="92" t="s">
        <v>0</v>
      </c>
      <c r="L3" s="91" t="s">
        <v>16</v>
      </c>
      <c r="M3" s="91" t="s">
        <v>17</v>
      </c>
      <c r="N3" s="91" t="s">
        <v>18</v>
      </c>
      <c r="O3" s="91" t="s">
        <v>19</v>
      </c>
      <c r="P3" s="91" t="s">
        <v>20</v>
      </c>
      <c r="Q3" s="91" t="s">
        <v>21</v>
      </c>
      <c r="R3" s="91" t="s">
        <v>22</v>
      </c>
      <c r="S3" s="91" t="s">
        <v>23</v>
      </c>
      <c r="T3" s="91" t="s">
        <v>24</v>
      </c>
      <c r="U3" s="91" t="s">
        <v>25</v>
      </c>
      <c r="V3" s="91" t="s">
        <v>26</v>
      </c>
      <c r="W3" s="91" t="s">
        <v>27</v>
      </c>
      <c r="X3" s="92" t="s">
        <v>14</v>
      </c>
      <c r="Y3" s="92" t="s">
        <v>15</v>
      </c>
      <c r="Z3" s="92" t="s">
        <v>0</v>
      </c>
      <c r="AA3" s="91" t="s">
        <v>16</v>
      </c>
      <c r="AB3" s="91" t="s">
        <v>17</v>
      </c>
      <c r="AC3" s="91" t="s">
        <v>28</v>
      </c>
      <c r="AD3" s="91" t="s">
        <v>29</v>
      </c>
      <c r="AE3" s="91" t="s">
        <v>30</v>
      </c>
      <c r="AF3" s="91" t="s">
        <v>31</v>
      </c>
      <c r="AG3" s="91" t="s">
        <v>32</v>
      </c>
      <c r="AH3" s="92" t="s">
        <v>33</v>
      </c>
    </row>
    <row r="4" spans="1:34" s="50" customFormat="1" ht="228.75" customHeight="1" x14ac:dyDescent="0.25">
      <c r="A4" s="93" t="s">
        <v>199</v>
      </c>
      <c r="B4" s="93" t="s">
        <v>200</v>
      </c>
      <c r="C4" s="93" t="s">
        <v>36</v>
      </c>
      <c r="D4" s="94" t="s">
        <v>201</v>
      </c>
      <c r="E4" s="93" t="s">
        <v>58</v>
      </c>
      <c r="F4" s="84" t="s">
        <v>202</v>
      </c>
      <c r="G4" s="93" t="s">
        <v>203</v>
      </c>
      <c r="H4" s="93" t="s">
        <v>204</v>
      </c>
      <c r="I4" s="95" t="s">
        <v>41</v>
      </c>
      <c r="J4" s="95" t="s">
        <v>42</v>
      </c>
      <c r="K4" s="95">
        <f t="shared" ref="K4:K8" si="0">(IF(J4="Insignificante",1.25,IF(J4="Menor",2.5,IF(J4="Moderado",5,IF(J4="Mayor",10,IF(J4="Catastrófico",20,0))))))*(IF(I4="Rara vez",1,IF(I4="Improbable",2,IF(I4="Posible",3,IF(I4="Probable",4,IF(I4="Casi seguro",5,0))))))</f>
        <v>15</v>
      </c>
      <c r="L4" s="95" t="str">
        <f t="shared" ref="L4:L8" si="1">IF(AND(K4&lt;4,K4&gt;1),"Zona de riesgo baja",IF(AND(K4&gt;4,K4&lt;8),"Zona de riesgo moderada",IF(AND(K4&gt;8,K4&lt;=20),"Zona de riesgo alta",IF(K4&gt;20,"Zona de riesgo extrema",0))))</f>
        <v>Zona de riesgo alta</v>
      </c>
      <c r="M4" s="96" t="str">
        <f t="shared" ref="M4:M8" si="2">IF(L4="Zona de riesgo baja","Aceptar",IF(L4="Zona de riesgo moderada","Prevenir
Retener
Proteger",IF(L4="Zona de riesgo alta","Prevenir
Proteger
Transferir",IF(L4="Zona de riesgo extrema","Prevenir
Proteger
Transferir
Eliminar",0))))</f>
        <v>Prevenir
Proteger
Transferir</v>
      </c>
      <c r="N4" s="96" t="s">
        <v>205</v>
      </c>
      <c r="O4" s="97" t="s">
        <v>44</v>
      </c>
      <c r="P4" s="97" t="s">
        <v>45</v>
      </c>
      <c r="Q4" s="97" t="s">
        <v>45</v>
      </c>
      <c r="R4" s="97" t="s">
        <v>46</v>
      </c>
      <c r="S4" s="97" t="s">
        <v>45</v>
      </c>
      <c r="T4" s="97" t="s">
        <v>45</v>
      </c>
      <c r="U4" s="97" t="s">
        <v>45</v>
      </c>
      <c r="V4" s="97">
        <f t="shared" ref="V4:V8" si="3">IF(P4="SI",15,0)+IF(Q4="SI",5,0)+IF(S4="SI",15,0)+IF(T4="SI",10,0)+IF(U4="SI",30,0)+IF(R4="Automático",25,IF(R4="Manual",15,0))</f>
        <v>90</v>
      </c>
      <c r="W4" s="98" t="str">
        <f t="shared" ref="W4:W8" si="4">IF(V4&lt;50,"No hay desplazamiento",IF(V4&gt;76,CONCATENATE("Baja 2 niveles de ",O4),CONCATENATE("Baja 1 nivel de ",O4)))</f>
        <v>Baja 2 niveles de Probabilidad</v>
      </c>
      <c r="X4" s="95" t="s">
        <v>41</v>
      </c>
      <c r="Y4" s="95" t="s">
        <v>42</v>
      </c>
      <c r="Z4" s="95">
        <f t="shared" ref="Z4:Z8" si="5">(IF(Y4="Insignificante",1.25,IF(Y4="Menor",2.5,IF(Y4="Moderado",5,IF(Y4="Mayor",10,IF(Y4="Catastrófico",20,0))))))*(IF(X4="Rara vez",1,IF(X4="Improbable",2,IF(X4="Posible",3,IF(X4="Probable",4,IF(X4="Casi seguro",5,0))))))</f>
        <v>15</v>
      </c>
      <c r="AA4" s="95" t="str">
        <f t="shared" ref="AA4:AA8" si="6">IF(AND(Z4&lt;4,Z4&gt;1),"Zona de riesgo baja",IF(AND(Z4&gt;4,Z4&lt;8),"Zona de riesgo moderada",IF(AND(Z4&gt;8,Z4&lt;=20),"Zona de riesgo alta",IF(Z4&gt;20,"Zona de riesgo extrema",0))))</f>
        <v>Zona de riesgo alta</v>
      </c>
      <c r="AB4" s="96" t="str">
        <f t="shared" ref="AB4:AB8" si="7">IF(AA4="Zona de riesgo baja","Aceptar",IF(AA4="Zona de riesgo moderada","Prevenir
Retener
Proteger",IF(AA4="Zona de riesgo alta","Prevenir
Proteger
Transferir",IF(AA4="Zona de riesgo extrema","Prevenir
Proteger
Transferir
Eliminar",0))))</f>
        <v>Prevenir
Proteger
Transferir</v>
      </c>
      <c r="AC4" s="96" t="s">
        <v>206</v>
      </c>
      <c r="AD4" s="96" t="s">
        <v>207</v>
      </c>
      <c r="AE4" s="99">
        <v>43281</v>
      </c>
      <c r="AF4" s="93" t="s">
        <v>328</v>
      </c>
      <c r="AG4" s="98" t="s">
        <v>156</v>
      </c>
      <c r="AH4" s="103">
        <v>45272</v>
      </c>
    </row>
    <row r="5" spans="1:34" s="50" customFormat="1" ht="90" x14ac:dyDescent="0.25">
      <c r="A5" s="93" t="s">
        <v>199</v>
      </c>
      <c r="B5" s="93" t="s">
        <v>200</v>
      </c>
      <c r="C5" s="93" t="s">
        <v>36</v>
      </c>
      <c r="D5" s="94" t="s">
        <v>201</v>
      </c>
      <c r="E5" s="93" t="s">
        <v>58</v>
      </c>
      <c r="F5" s="84" t="s">
        <v>208</v>
      </c>
      <c r="G5" s="93" t="s">
        <v>209</v>
      </c>
      <c r="H5" s="93" t="s">
        <v>210</v>
      </c>
      <c r="I5" s="95" t="s">
        <v>52</v>
      </c>
      <c r="J5" s="95" t="s">
        <v>42</v>
      </c>
      <c r="K5" s="95">
        <f t="shared" si="0"/>
        <v>20</v>
      </c>
      <c r="L5" s="95" t="str">
        <f t="shared" si="1"/>
        <v>Zona de riesgo alta</v>
      </c>
      <c r="M5" s="96" t="str">
        <f t="shared" si="2"/>
        <v>Prevenir
Proteger
Transferir</v>
      </c>
      <c r="N5" s="96" t="s">
        <v>211</v>
      </c>
      <c r="O5" s="97" t="s">
        <v>44</v>
      </c>
      <c r="P5" s="97" t="s">
        <v>45</v>
      </c>
      <c r="Q5" s="97" t="s">
        <v>45</v>
      </c>
      <c r="R5" s="97" t="s">
        <v>46</v>
      </c>
      <c r="S5" s="97" t="s">
        <v>45</v>
      </c>
      <c r="T5" s="97" t="s">
        <v>45</v>
      </c>
      <c r="U5" s="97" t="s">
        <v>45</v>
      </c>
      <c r="V5" s="97">
        <f t="shared" si="3"/>
        <v>90</v>
      </c>
      <c r="W5" s="98" t="str">
        <f t="shared" si="4"/>
        <v>Baja 2 niveles de Probabilidad</v>
      </c>
      <c r="X5" s="95" t="s">
        <v>52</v>
      </c>
      <c r="Y5" s="95" t="s">
        <v>42</v>
      </c>
      <c r="Z5" s="95">
        <f t="shared" si="5"/>
        <v>20</v>
      </c>
      <c r="AA5" s="95" t="str">
        <f t="shared" si="6"/>
        <v>Zona de riesgo alta</v>
      </c>
      <c r="AB5" s="96" t="str">
        <f t="shared" si="7"/>
        <v>Prevenir
Proteger
Transferir</v>
      </c>
      <c r="AC5" s="96" t="s">
        <v>212</v>
      </c>
      <c r="AD5" s="93" t="s">
        <v>207</v>
      </c>
      <c r="AE5" s="93" t="s">
        <v>213</v>
      </c>
      <c r="AF5" s="93" t="s">
        <v>329</v>
      </c>
      <c r="AG5" s="98" t="s">
        <v>156</v>
      </c>
      <c r="AH5" s="103">
        <v>45272</v>
      </c>
    </row>
    <row r="6" spans="1:34" s="50" customFormat="1" ht="195" x14ac:dyDescent="0.25">
      <c r="A6" s="93" t="s">
        <v>199</v>
      </c>
      <c r="B6" s="100" t="s">
        <v>214</v>
      </c>
      <c r="C6" s="93" t="s">
        <v>36</v>
      </c>
      <c r="D6" s="94" t="s">
        <v>201</v>
      </c>
      <c r="E6" s="93" t="s">
        <v>215</v>
      </c>
      <c r="F6" s="84" t="s">
        <v>216</v>
      </c>
      <c r="G6" s="93" t="s">
        <v>217</v>
      </c>
      <c r="H6" s="93" t="s">
        <v>218</v>
      </c>
      <c r="I6" s="95" t="s">
        <v>41</v>
      </c>
      <c r="J6" s="95" t="s">
        <v>53</v>
      </c>
      <c r="K6" s="95">
        <f t="shared" si="0"/>
        <v>30</v>
      </c>
      <c r="L6" s="95" t="str">
        <f t="shared" si="1"/>
        <v>Zona de riesgo extrema</v>
      </c>
      <c r="M6" s="96" t="str">
        <f t="shared" si="2"/>
        <v>Prevenir
Proteger
Transferir
Eliminar</v>
      </c>
      <c r="N6" s="96" t="s">
        <v>219</v>
      </c>
      <c r="O6" s="97" t="s">
        <v>44</v>
      </c>
      <c r="P6" s="97" t="s">
        <v>45</v>
      </c>
      <c r="Q6" s="97" t="s">
        <v>45</v>
      </c>
      <c r="R6" s="97" t="s">
        <v>46</v>
      </c>
      <c r="S6" s="97" t="s">
        <v>45</v>
      </c>
      <c r="T6" s="97" t="s">
        <v>45</v>
      </c>
      <c r="U6" s="97" t="s">
        <v>45</v>
      </c>
      <c r="V6" s="97">
        <f t="shared" si="3"/>
        <v>90</v>
      </c>
      <c r="W6" s="98" t="str">
        <f t="shared" si="4"/>
        <v>Baja 2 niveles de Probabilidad</v>
      </c>
      <c r="X6" s="95" t="s">
        <v>41</v>
      </c>
      <c r="Y6" s="95" t="s">
        <v>53</v>
      </c>
      <c r="Z6" s="95">
        <f t="shared" si="5"/>
        <v>30</v>
      </c>
      <c r="AA6" s="95" t="str">
        <f t="shared" si="6"/>
        <v>Zona de riesgo extrema</v>
      </c>
      <c r="AB6" s="96" t="str">
        <f t="shared" si="7"/>
        <v>Prevenir
Proteger
Transferir
Eliminar</v>
      </c>
      <c r="AC6" s="96" t="s">
        <v>220</v>
      </c>
      <c r="AD6" s="96" t="s">
        <v>207</v>
      </c>
      <c r="AE6" s="101">
        <v>44012</v>
      </c>
      <c r="AF6" s="93" t="s">
        <v>330</v>
      </c>
      <c r="AG6" s="98" t="s">
        <v>156</v>
      </c>
      <c r="AH6" s="103">
        <v>45272</v>
      </c>
    </row>
    <row r="7" spans="1:34" ht="234" customHeight="1" x14ac:dyDescent="0.25">
      <c r="A7" s="106" t="s">
        <v>290</v>
      </c>
      <c r="B7" s="93" t="s">
        <v>291</v>
      </c>
      <c r="C7" s="93" t="s">
        <v>36</v>
      </c>
      <c r="D7" s="94" t="s">
        <v>292</v>
      </c>
      <c r="E7" s="93" t="s">
        <v>116</v>
      </c>
      <c r="F7" s="21" t="s">
        <v>293</v>
      </c>
      <c r="G7" s="131" t="s">
        <v>294</v>
      </c>
      <c r="H7" s="131" t="s">
        <v>295</v>
      </c>
      <c r="I7" s="95" t="s">
        <v>66</v>
      </c>
      <c r="J7" s="95" t="s">
        <v>53</v>
      </c>
      <c r="K7" s="95">
        <f t="shared" si="0"/>
        <v>20</v>
      </c>
      <c r="L7" s="95" t="str">
        <f t="shared" si="1"/>
        <v>Zona de riesgo alta</v>
      </c>
      <c r="M7" s="96" t="str">
        <f t="shared" si="2"/>
        <v>Prevenir
Proteger
Transferir</v>
      </c>
      <c r="N7" s="25" t="s">
        <v>296</v>
      </c>
      <c r="O7" s="97" t="s">
        <v>44</v>
      </c>
      <c r="P7" s="97" t="s">
        <v>45</v>
      </c>
      <c r="Q7" s="97" t="s">
        <v>45</v>
      </c>
      <c r="R7" s="97" t="s">
        <v>79</v>
      </c>
      <c r="S7" s="97" t="s">
        <v>45</v>
      </c>
      <c r="T7" s="97" t="s">
        <v>45</v>
      </c>
      <c r="U7" s="97" t="s">
        <v>45</v>
      </c>
      <c r="V7" s="97">
        <f t="shared" si="3"/>
        <v>100</v>
      </c>
      <c r="W7" s="98" t="str">
        <f t="shared" si="4"/>
        <v>Baja 2 niveles de Probabilidad</v>
      </c>
      <c r="X7" s="95" t="s">
        <v>66</v>
      </c>
      <c r="Y7" s="95" t="s">
        <v>42</v>
      </c>
      <c r="Z7" s="95">
        <f t="shared" si="5"/>
        <v>10</v>
      </c>
      <c r="AA7" s="95" t="str">
        <f t="shared" si="6"/>
        <v>Zona de riesgo alta</v>
      </c>
      <c r="AB7" s="96" t="str">
        <f t="shared" si="7"/>
        <v>Prevenir
Proteger
Transferir</v>
      </c>
      <c r="AC7" s="96" t="s">
        <v>297</v>
      </c>
      <c r="AD7" s="96" t="s">
        <v>207</v>
      </c>
      <c r="AE7" s="99">
        <v>44196</v>
      </c>
      <c r="AF7" s="93" t="s">
        <v>331</v>
      </c>
      <c r="AG7" s="98" t="s">
        <v>156</v>
      </c>
      <c r="AH7" s="103">
        <v>45272</v>
      </c>
    </row>
    <row r="8" spans="1:34" ht="165" x14ac:dyDescent="0.25">
      <c r="A8" s="106" t="s">
        <v>290</v>
      </c>
      <c r="B8" s="93" t="s">
        <v>298</v>
      </c>
      <c r="C8" s="93" t="s">
        <v>36</v>
      </c>
      <c r="D8" s="94"/>
      <c r="E8" s="93" t="s">
        <v>116</v>
      </c>
      <c r="F8" s="21" t="s">
        <v>299</v>
      </c>
      <c r="G8" s="131" t="s">
        <v>300</v>
      </c>
      <c r="H8" s="131" t="s">
        <v>301</v>
      </c>
      <c r="I8" s="95" t="s">
        <v>68</v>
      </c>
      <c r="J8" s="95" t="s">
        <v>53</v>
      </c>
      <c r="K8" s="95">
        <f t="shared" si="0"/>
        <v>10</v>
      </c>
      <c r="L8" s="95" t="str">
        <f t="shared" si="1"/>
        <v>Zona de riesgo alta</v>
      </c>
      <c r="M8" s="96" t="str">
        <f t="shared" si="2"/>
        <v>Prevenir
Proteger
Transferir</v>
      </c>
      <c r="N8" s="132" t="s">
        <v>302</v>
      </c>
      <c r="O8" s="97" t="s">
        <v>44</v>
      </c>
      <c r="P8" s="97" t="s">
        <v>45</v>
      </c>
      <c r="Q8" s="97" t="s">
        <v>45</v>
      </c>
      <c r="R8" s="97" t="s">
        <v>79</v>
      </c>
      <c r="S8" s="97" t="s">
        <v>45</v>
      </c>
      <c r="T8" s="97" t="s">
        <v>45</v>
      </c>
      <c r="U8" s="97" t="s">
        <v>45</v>
      </c>
      <c r="V8" s="97">
        <f t="shared" si="3"/>
        <v>100</v>
      </c>
      <c r="W8" s="98" t="str">
        <f t="shared" si="4"/>
        <v>Baja 2 niveles de Probabilidad</v>
      </c>
      <c r="X8" s="95" t="s">
        <v>68</v>
      </c>
      <c r="Y8" s="95" t="s">
        <v>53</v>
      </c>
      <c r="Z8" s="95">
        <f t="shared" si="5"/>
        <v>10</v>
      </c>
      <c r="AA8" s="95" t="str">
        <f t="shared" si="6"/>
        <v>Zona de riesgo alta</v>
      </c>
      <c r="AB8" s="96" t="str">
        <f t="shared" si="7"/>
        <v>Prevenir
Proteger
Transferir</v>
      </c>
      <c r="AC8" s="96" t="s">
        <v>303</v>
      </c>
      <c r="AD8" s="96" t="s">
        <v>207</v>
      </c>
      <c r="AE8" s="99">
        <v>44196</v>
      </c>
      <c r="AF8" s="93" t="s">
        <v>332</v>
      </c>
      <c r="AG8" s="98" t="s">
        <v>156</v>
      </c>
      <c r="AH8" s="103">
        <v>45272</v>
      </c>
    </row>
  </sheetData>
  <sheetProtection formatCells="0" formatColumns="0" formatRows="0" insertColumns="0" insertRows="0" insertHyperlinks="0" deleteColumns="0" deleteRows="0" sort="0" autoFilter="0" pivotTables="0"/>
  <autoFilter ref="A3:AH6" xr:uid="{00000000-0009-0000-0000-000007000000}"/>
  <mergeCells count="6">
    <mergeCell ref="AG2:AH2"/>
    <mergeCell ref="A2:F2"/>
    <mergeCell ref="I2:O2"/>
    <mergeCell ref="P2:W2"/>
    <mergeCell ref="X2:AA2"/>
    <mergeCell ref="AB2:AF2"/>
  </mergeCells>
  <conditionalFormatting sqref="AA4:AA6 L4:L6">
    <cfRule type="containsText" dxfId="27" priority="9" operator="containsText" text="Zona de riesgo extrema">
      <formula>NOT(ISERROR(SEARCH("Zona de riesgo extrema",L4)))</formula>
    </cfRule>
    <cfRule type="containsText" dxfId="26" priority="10" operator="containsText" text="Zona de riesgo alta">
      <formula>NOT(ISERROR(SEARCH("Zona de riesgo alta",L4)))</formula>
    </cfRule>
    <cfRule type="containsText" dxfId="25" priority="11" operator="containsText" text="Zona de riesgo moderada">
      <formula>NOT(ISERROR(SEARCH("Zona de riesgo moderada",L4)))</formula>
    </cfRule>
    <cfRule type="cellIs" dxfId="24" priority="12" operator="equal">
      <formula>"Zona de riesgo baja"</formula>
    </cfRule>
  </conditionalFormatting>
  <conditionalFormatting sqref="L7:L8">
    <cfRule type="containsText" dxfId="23" priority="5" operator="containsText" text="Zona de riesgo extrema">
      <formula>NOT(ISERROR(SEARCH("Zona de riesgo extrema",L7)))</formula>
    </cfRule>
    <cfRule type="containsText" dxfId="22" priority="6" operator="containsText" text="Zona de riesgo alta">
      <formula>NOT(ISERROR(SEARCH("Zona de riesgo alta",L7)))</formula>
    </cfRule>
    <cfRule type="containsText" dxfId="21" priority="7" operator="containsText" text="Zona de riesgo moderada">
      <formula>NOT(ISERROR(SEARCH("Zona de riesgo moderada",L7)))</formula>
    </cfRule>
    <cfRule type="cellIs" dxfId="20" priority="8" operator="equal">
      <formula>"Zona de riesgo baja"</formula>
    </cfRule>
  </conditionalFormatting>
  <conditionalFormatting sqref="AA7:AA8">
    <cfRule type="containsText" dxfId="19" priority="1" operator="containsText" text="Zona de riesgo extrema">
      <formula>NOT(ISERROR(SEARCH("Zona de riesgo extrema",AA7)))</formula>
    </cfRule>
    <cfRule type="containsText" dxfId="18" priority="2" operator="containsText" text="Zona de riesgo alta">
      <formula>NOT(ISERROR(SEARCH("Zona de riesgo alta",AA7)))</formula>
    </cfRule>
    <cfRule type="containsText" dxfId="17" priority="3" operator="containsText" text="Zona de riesgo moderada">
      <formula>NOT(ISERROR(SEARCH("Zona de riesgo moderada",AA7)))</formula>
    </cfRule>
    <cfRule type="cellIs" dxfId="16" priority="4" operator="equal">
      <formula>"Zona de riesgo baja"</formula>
    </cfRule>
  </conditionalFormatting>
  <dataValidations count="5">
    <dataValidation type="list" allowBlank="1" showInputMessage="1" showErrorMessage="1" sqref="J4:J8 Y4:Y8" xr:uid="{00000000-0002-0000-0700-000000000000}">
      <formula1>"Insignificante,Menor,Moderado,Mayor,Catastrófico"</formula1>
    </dataValidation>
    <dataValidation type="list" allowBlank="1" showInputMessage="1" showErrorMessage="1" sqref="I4:I8 X4:X8" xr:uid="{00000000-0002-0000-0700-000001000000}">
      <formula1>"Rara vez,Improbable,Posible,Probable,Casi seguro"</formula1>
    </dataValidation>
    <dataValidation type="list" allowBlank="1" showInputMessage="1" showErrorMessage="1" sqref="O4:O8" xr:uid="{00000000-0002-0000-0700-000002000000}">
      <formula1>"Probabilidad,Impacto,Probabilidad e impacto"</formula1>
    </dataValidation>
    <dataValidation type="list" allowBlank="1" showInputMessage="1" showErrorMessage="1" sqref="S4:U5 P4:Q5 P7:Q8 S7:U8" xr:uid="{00000000-0002-0000-0700-000003000000}">
      <formula1>"SI,NO"</formula1>
    </dataValidation>
    <dataValidation type="list" allowBlank="1" showInputMessage="1" showErrorMessage="1" sqref="R4:R5 R7:R8" xr:uid="{00000000-0002-0000-07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AB4:AB8 Z4:Z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7"/>
  <sheetViews>
    <sheetView topLeftCell="A2" zoomScale="70" zoomScaleNormal="70" workbookViewId="0">
      <pane xSplit="7" ySplit="2" topLeftCell="W4" activePane="bottomRight" state="frozen"/>
      <selection activeCell="A2" sqref="A2"/>
      <selection pane="topRight" activeCell="I2" sqref="I2"/>
      <selection pane="bottomLeft" activeCell="A4" sqref="A4"/>
      <selection pane="bottomRight" activeCell="AI4" sqref="AI4"/>
    </sheetView>
  </sheetViews>
  <sheetFormatPr baseColWidth="10" defaultRowHeight="15.75" x14ac:dyDescent="0.25"/>
  <cols>
    <col min="1" max="1" width="10.875" style="52" customWidth="1"/>
    <col min="2" max="2" width="19.5" style="53" customWidth="1"/>
    <col min="3" max="3" width="10.75" customWidth="1"/>
    <col min="4" max="4" width="15.125" customWidth="1"/>
    <col min="5" max="5" width="15.5" style="64" customWidth="1"/>
    <col min="6" max="6" width="11.5" style="52" customWidth="1"/>
    <col min="7" max="7" width="29.625" style="102" customWidth="1"/>
    <col min="8" max="8" width="59.25" customWidth="1"/>
    <col min="9" max="9" width="25.875" customWidth="1"/>
    <col min="10" max="10" width="12.625" customWidth="1"/>
    <col min="11" max="11" width="10" customWidth="1"/>
    <col min="12" max="13" width="10.875" customWidth="1"/>
    <col min="14" max="14" width="9.125" customWidth="1"/>
    <col min="15" max="15" width="25.375" customWidth="1"/>
    <col min="16" max="16" width="9.875" customWidth="1"/>
    <col min="17" max="23" width="10.875" customWidth="1"/>
    <col min="24" max="24" width="14.625" customWidth="1"/>
    <col min="26" max="26" width="11.625" customWidth="1"/>
    <col min="27" max="27" width="15.875" customWidth="1"/>
    <col min="28" max="28" width="13.5" customWidth="1"/>
    <col min="29" max="29" width="21" customWidth="1"/>
    <col min="30" max="30" width="27.875" customWidth="1"/>
    <col min="31" max="31" width="11.75" customWidth="1"/>
    <col min="32" max="32" width="13.875" customWidth="1"/>
    <col min="33" max="33" width="41.75" customWidth="1"/>
    <col min="34" max="35" width="11" customWidth="1"/>
  </cols>
  <sheetData>
    <row r="1" spans="1:35" x14ac:dyDescent="0.25">
      <c r="A1" s="30"/>
      <c r="B1" s="31"/>
      <c r="C1" s="30"/>
      <c r="D1" s="32"/>
      <c r="E1" s="32"/>
      <c r="F1" s="30"/>
      <c r="G1" s="33"/>
      <c r="H1" s="34"/>
      <c r="I1" s="34"/>
      <c r="J1" s="30"/>
      <c r="K1" s="30"/>
      <c r="L1" s="30"/>
      <c r="M1" s="35"/>
      <c r="N1" s="35"/>
      <c r="O1" s="34"/>
      <c r="P1" s="34"/>
      <c r="Q1" s="34"/>
      <c r="R1" s="34"/>
      <c r="S1" s="34"/>
      <c r="T1" s="34"/>
      <c r="U1" s="34"/>
      <c r="V1" s="34"/>
      <c r="W1" s="34"/>
      <c r="X1" s="34"/>
      <c r="Y1" s="30"/>
      <c r="Z1" s="30"/>
      <c r="AA1" s="30"/>
      <c r="AB1" s="34"/>
      <c r="AC1" s="30"/>
      <c r="AD1" s="30"/>
      <c r="AE1" s="30"/>
      <c r="AF1" s="30"/>
      <c r="AG1" s="30"/>
      <c r="AH1" s="30"/>
      <c r="AI1" s="30"/>
    </row>
    <row r="2" spans="1:35" ht="15" customHeight="1" x14ac:dyDescent="0.25">
      <c r="A2" s="174"/>
      <c r="B2" s="174"/>
      <c r="C2" s="174"/>
      <c r="D2" s="174"/>
      <c r="E2" s="174"/>
      <c r="F2" s="174"/>
      <c r="G2" s="174"/>
      <c r="H2" s="174"/>
      <c r="I2" s="176"/>
      <c r="J2" s="157" t="s">
        <v>0</v>
      </c>
      <c r="K2" s="158"/>
      <c r="L2" s="158"/>
      <c r="M2" s="158"/>
      <c r="N2" s="158"/>
      <c r="O2" s="158"/>
      <c r="P2" s="159"/>
      <c r="Q2" s="173" t="s">
        <v>1</v>
      </c>
      <c r="R2" s="173"/>
      <c r="S2" s="173"/>
      <c r="T2" s="173"/>
      <c r="U2" s="173"/>
      <c r="V2" s="173"/>
      <c r="W2" s="173"/>
      <c r="X2" s="173"/>
      <c r="Y2" s="177" t="s">
        <v>2</v>
      </c>
      <c r="Z2" s="177"/>
      <c r="AA2" s="177"/>
      <c r="AB2" s="177"/>
      <c r="AC2" s="173" t="s">
        <v>3</v>
      </c>
      <c r="AD2" s="198"/>
      <c r="AE2" s="198"/>
      <c r="AF2" s="198"/>
      <c r="AG2" s="198"/>
      <c r="AH2" s="198" t="s">
        <v>4</v>
      </c>
      <c r="AI2" s="198"/>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0" t="s">
        <v>16</v>
      </c>
      <c r="AC3" s="43" t="s">
        <v>17</v>
      </c>
      <c r="AD3" s="10" t="s">
        <v>28</v>
      </c>
      <c r="AE3" s="10" t="s">
        <v>29</v>
      </c>
      <c r="AF3" s="10" t="s">
        <v>30</v>
      </c>
      <c r="AG3" s="10" t="s">
        <v>31</v>
      </c>
      <c r="AH3" s="10" t="s">
        <v>32</v>
      </c>
      <c r="AI3" s="41" t="s">
        <v>33</v>
      </c>
    </row>
    <row r="4" spans="1:35" ht="226.5" customHeight="1" x14ac:dyDescent="0.25">
      <c r="A4" s="59" t="s">
        <v>221</v>
      </c>
      <c r="B4" s="59" t="s">
        <v>239</v>
      </c>
      <c r="C4" s="58" t="s">
        <v>36</v>
      </c>
      <c r="D4" s="59" t="s">
        <v>156</v>
      </c>
      <c r="E4" s="104" t="s">
        <v>221</v>
      </c>
      <c r="F4" s="49" t="s">
        <v>91</v>
      </c>
      <c r="G4" s="105" t="s">
        <v>222</v>
      </c>
      <c r="H4" s="63" t="s">
        <v>223</v>
      </c>
      <c r="I4" s="78" t="s">
        <v>224</v>
      </c>
      <c r="J4" s="14" t="s">
        <v>52</v>
      </c>
      <c r="K4" s="14" t="s">
        <v>53</v>
      </c>
      <c r="L4" s="14">
        <f t="shared" ref="L4:L6" si="0">(IF(K4="Insignificante",1.25,IF(K4="Menor",2.5,IF(K4="Moderado",5,IF(K4="Mayor",10,IF(K4="Catastrófico",20,0))))))*(IF(J4="Rara vez",1,IF(J4="Improbable",2,IF(J4="Posible",3,IF(J4="Probable",4,IF(J4="Casi seguro",5,0))))))</f>
        <v>40</v>
      </c>
      <c r="M4" s="14" t="str">
        <f t="shared" ref="M4:M6" si="1">IF(AND(L4&lt;4,L4&gt;1),"Zona de riesgo baja",IF(AND(L4&gt;4,L4&lt;8),"Zona de riesgo moderada",IF(AND(L4&gt;8,L4&lt;=20),"Zona de riesgo alta",IF(L4&gt;20,"Zona de riesgo extrema",0))))</f>
        <v>Zona de riesgo extrema</v>
      </c>
      <c r="N4" s="15" t="str">
        <f t="shared" ref="N4:N6" si="2">IF(M4="Zona de riesgo baja","Aceptar",IF(M4="Zona de riesgo moderada","Prevenir
Retener
Proteger",IF(M4="Zona de riesgo alta","Prevenir
Proteger
Transferir",IF(M4="Zona de riesgo extrema","Prevenir
Proteger
Transferir
Eliminar",0))))</f>
        <v>Prevenir
Proteger
Transferir
Eliminar</v>
      </c>
      <c r="O4" s="63" t="s">
        <v>225</v>
      </c>
      <c r="P4" s="16" t="s">
        <v>44</v>
      </c>
      <c r="Q4" s="17" t="s">
        <v>45</v>
      </c>
      <c r="R4" s="17" t="s">
        <v>45</v>
      </c>
      <c r="S4" s="17" t="s">
        <v>46</v>
      </c>
      <c r="T4" s="17" t="s">
        <v>45</v>
      </c>
      <c r="U4" s="17" t="s">
        <v>45</v>
      </c>
      <c r="V4" s="17" t="s">
        <v>45</v>
      </c>
      <c r="W4" s="16">
        <f t="shared" ref="W4:W6" si="3">IF(Q4="SI",15,0)+IF(R4="SI",5,0)+IF(T4="SI",15,0)+IF(U4="SI",10,0)+IF(V4="SI",30,0)+IF(S4="Automático",25,IF(S4="Manual",15,0))</f>
        <v>90</v>
      </c>
      <c r="X4" s="18" t="s">
        <v>226</v>
      </c>
      <c r="Y4" s="14" t="s">
        <v>41</v>
      </c>
      <c r="Z4" s="14" t="s">
        <v>53</v>
      </c>
      <c r="AA4" s="14">
        <f t="shared" ref="AA4:AA6" si="4">(IF(Z4="Insignificante",1.25,IF(Z4="Menor",2.5,IF(Z4="Moderado",5,IF(Z4="Mayor",10,IF(Z4="Catastrófico",20,0))))))*(IF(Y4="Rara vez",1,IF(Y4="Improbable",2,IF(Y4="Posible",3,IF(Y4="Probable",4,IF(Y4="Casi seguro",5,0))))))</f>
        <v>30</v>
      </c>
      <c r="AB4" s="14" t="str">
        <f t="shared" ref="AB4:AB6" si="5">IF(AND(AA4&lt;4,AA4&gt;1),"Zona de riesgo baja",IF(AND(AA4&gt;4,AA4&lt;8),"Zona de riesgo moderada",IF(AND(AA4&gt;8,AA4&lt;=20),"Zona de riesgo alta",IF(AA4&gt;20,"Zona de riesgo extrema",0))))</f>
        <v>Zona de riesgo extrema</v>
      </c>
      <c r="AC4" s="15" t="str">
        <f t="shared" ref="AC4" si="6">IF(AB4="Zona de riesgo baja","Aceptar",IF(AB4="Zona de riesgo moderada","Prevenir
Retener
Proteger",IF(AB4="Zona de riesgo alta","Prevenir
Proteger
Transferir",IF(AB4="Zona de riesgo extrema","Prevenir
Proteger
Transferir
Eliminar",0))))</f>
        <v>Prevenir
Proteger
Transferir
Eliminar</v>
      </c>
      <c r="AD4" s="78" t="s">
        <v>304</v>
      </c>
      <c r="AE4" s="78" t="s">
        <v>227</v>
      </c>
      <c r="AF4" s="103">
        <v>44196</v>
      </c>
      <c r="AG4" s="62" t="s">
        <v>354</v>
      </c>
      <c r="AH4" s="58" t="s">
        <v>156</v>
      </c>
      <c r="AI4" s="135">
        <v>45272</v>
      </c>
    </row>
    <row r="5" spans="1:35" ht="119.25" customHeight="1" x14ac:dyDescent="0.25">
      <c r="A5" s="59" t="s">
        <v>221</v>
      </c>
      <c r="B5" s="59" t="s">
        <v>239</v>
      </c>
      <c r="C5" s="58" t="s">
        <v>36</v>
      </c>
      <c r="D5" s="59" t="s">
        <v>240</v>
      </c>
      <c r="E5" s="104" t="s">
        <v>221</v>
      </c>
      <c r="F5" s="58" t="s">
        <v>116</v>
      </c>
      <c r="G5" s="105" t="s">
        <v>228</v>
      </c>
      <c r="H5" s="63" t="s">
        <v>229</v>
      </c>
      <c r="I5" s="78" t="s">
        <v>230</v>
      </c>
      <c r="J5" s="14" t="s">
        <v>41</v>
      </c>
      <c r="K5" s="14" t="s">
        <v>42</v>
      </c>
      <c r="L5" s="14">
        <f t="shared" si="0"/>
        <v>15</v>
      </c>
      <c r="M5" s="14" t="str">
        <f t="shared" si="1"/>
        <v>Zona de riesgo alta</v>
      </c>
      <c r="N5" s="15" t="str">
        <f t="shared" si="2"/>
        <v>Prevenir
Proteger
Transferir</v>
      </c>
      <c r="O5" s="78" t="s">
        <v>231</v>
      </c>
      <c r="P5" s="16" t="s">
        <v>44</v>
      </c>
      <c r="Q5" s="17" t="s">
        <v>45</v>
      </c>
      <c r="R5" s="17" t="s">
        <v>45</v>
      </c>
      <c r="S5" s="17" t="s">
        <v>46</v>
      </c>
      <c r="T5" s="17" t="s">
        <v>45</v>
      </c>
      <c r="U5" s="17" t="s">
        <v>45</v>
      </c>
      <c r="V5" s="17" t="s">
        <v>45</v>
      </c>
      <c r="W5" s="16">
        <f t="shared" si="3"/>
        <v>90</v>
      </c>
      <c r="X5" s="18" t="s">
        <v>67</v>
      </c>
      <c r="Y5" s="14" t="s">
        <v>66</v>
      </c>
      <c r="Z5" s="14" t="s">
        <v>42</v>
      </c>
      <c r="AA5" s="14">
        <f t="shared" si="4"/>
        <v>10</v>
      </c>
      <c r="AB5" s="14" t="str">
        <f t="shared" si="5"/>
        <v>Zona de riesgo alta</v>
      </c>
      <c r="AC5" s="15" t="s">
        <v>232</v>
      </c>
      <c r="AD5" s="78" t="s">
        <v>233</v>
      </c>
      <c r="AE5" s="78" t="s">
        <v>227</v>
      </c>
      <c r="AF5" s="103">
        <v>44196</v>
      </c>
      <c r="AG5" s="62" t="s">
        <v>355</v>
      </c>
      <c r="AH5" s="58" t="s">
        <v>156</v>
      </c>
      <c r="AI5" s="135">
        <v>45272</v>
      </c>
    </row>
    <row r="6" spans="1:35" ht="132.75" customHeight="1" x14ac:dyDescent="0.25">
      <c r="A6" s="59" t="s">
        <v>221</v>
      </c>
      <c r="B6" s="59" t="s">
        <v>239</v>
      </c>
      <c r="C6" s="58" t="s">
        <v>36</v>
      </c>
      <c r="D6" s="59" t="s">
        <v>241</v>
      </c>
      <c r="E6" s="104" t="s">
        <v>221</v>
      </c>
      <c r="F6" s="58" t="s">
        <v>116</v>
      </c>
      <c r="G6" s="105" t="s">
        <v>234</v>
      </c>
      <c r="H6" s="78" t="s">
        <v>235</v>
      </c>
      <c r="I6" s="78" t="s">
        <v>236</v>
      </c>
      <c r="J6" s="14" t="s">
        <v>52</v>
      </c>
      <c r="K6" s="14" t="s">
        <v>42</v>
      </c>
      <c r="L6" s="14">
        <f t="shared" si="0"/>
        <v>20</v>
      </c>
      <c r="M6" s="14" t="str">
        <f t="shared" si="1"/>
        <v>Zona de riesgo alta</v>
      </c>
      <c r="N6" s="15" t="str">
        <f t="shared" si="2"/>
        <v>Prevenir
Proteger
Transferir</v>
      </c>
      <c r="O6" s="78" t="s">
        <v>237</v>
      </c>
      <c r="P6" s="16" t="s">
        <v>44</v>
      </c>
      <c r="Q6" s="17" t="s">
        <v>45</v>
      </c>
      <c r="R6" s="17" t="s">
        <v>45</v>
      </c>
      <c r="S6" s="17" t="s">
        <v>46</v>
      </c>
      <c r="T6" s="17" t="s">
        <v>45</v>
      </c>
      <c r="U6" s="17" t="s">
        <v>45</v>
      </c>
      <c r="V6" s="17" t="s">
        <v>45</v>
      </c>
      <c r="W6" s="16">
        <f t="shared" si="3"/>
        <v>90</v>
      </c>
      <c r="X6" s="18" t="s">
        <v>67</v>
      </c>
      <c r="Y6" s="14" t="s">
        <v>41</v>
      </c>
      <c r="Z6" s="14" t="s">
        <v>47</v>
      </c>
      <c r="AA6" s="14">
        <f t="shared" si="4"/>
        <v>7.5</v>
      </c>
      <c r="AB6" s="14" t="str">
        <f t="shared" si="5"/>
        <v>Zona de riesgo moderada</v>
      </c>
      <c r="AC6" s="15" t="s">
        <v>232</v>
      </c>
      <c r="AD6" s="78" t="s">
        <v>238</v>
      </c>
      <c r="AE6" s="78" t="s">
        <v>227</v>
      </c>
      <c r="AF6" s="103">
        <v>44196</v>
      </c>
      <c r="AG6" s="62" t="s">
        <v>356</v>
      </c>
      <c r="AH6" s="58" t="s">
        <v>156</v>
      </c>
      <c r="AI6" s="135">
        <v>45272</v>
      </c>
    </row>
    <row r="7" spans="1:35" ht="57" customHeight="1" x14ac:dyDescent="0.25">
      <c r="AE7" s="196" t="s">
        <v>289</v>
      </c>
      <c r="AF7" s="197"/>
    </row>
  </sheetData>
  <sheetProtection formatCells="0" formatColumns="0" formatRows="0" insertColumns="0" insertRows="0" insertHyperlinks="0" deleteColumns="0" deleteRows="0" sort="0" autoFilter="0" pivotTables="0"/>
  <autoFilter ref="A3:AI6" xr:uid="{00000000-0009-0000-0000-000008000000}"/>
  <mergeCells count="7">
    <mergeCell ref="AE7:AF7"/>
    <mergeCell ref="AH2:AI2"/>
    <mergeCell ref="A2:I2"/>
    <mergeCell ref="J2:P2"/>
    <mergeCell ref="Q2:X2"/>
    <mergeCell ref="Y2:AB2"/>
    <mergeCell ref="AC2:AG2"/>
  </mergeCells>
  <conditionalFormatting sqref="M4">
    <cfRule type="containsText" dxfId="15" priority="13" operator="containsText" text="Zona de riesgo extrema">
      <formula>NOT(ISERROR(SEARCH("Zona de riesgo extrema",M4)))</formula>
    </cfRule>
    <cfRule type="containsText" dxfId="14" priority="14" operator="containsText" text="Zona de riesgo alta">
      <formula>NOT(ISERROR(SEARCH("Zona de riesgo alta",M4)))</formula>
    </cfRule>
    <cfRule type="containsText" dxfId="13" priority="15" operator="containsText" text="Zona de riesgo moderada">
      <formula>NOT(ISERROR(SEARCH("Zona de riesgo moderada",M4)))</formula>
    </cfRule>
    <cfRule type="cellIs" dxfId="12" priority="16" operator="equal">
      <formula>"Zona de riesgo baja"</formula>
    </cfRule>
  </conditionalFormatting>
  <conditionalFormatting sqref="M5:M6">
    <cfRule type="containsText" dxfId="11" priority="9" operator="containsText" text="Zona de riesgo extrema">
      <formula>NOT(ISERROR(SEARCH("Zona de riesgo extrema",M5)))</formula>
    </cfRule>
    <cfRule type="containsText" dxfId="10" priority="10" operator="containsText" text="Zona de riesgo alta">
      <formula>NOT(ISERROR(SEARCH("Zona de riesgo alta",M5)))</formula>
    </cfRule>
    <cfRule type="containsText" dxfId="9" priority="11" operator="containsText" text="Zona de riesgo moderada">
      <formula>NOT(ISERROR(SEARCH("Zona de riesgo moderada",M5)))</formula>
    </cfRule>
    <cfRule type="cellIs" dxfId="8" priority="12" operator="equal">
      <formula>"Zona de riesgo baja"</formula>
    </cfRule>
  </conditionalFormatting>
  <conditionalFormatting sqref="AB4">
    <cfRule type="containsText" dxfId="7" priority="5" operator="containsText" text="Zona de riesgo extrema">
      <formula>NOT(ISERROR(SEARCH("Zona de riesgo extrema",AB4)))</formula>
    </cfRule>
    <cfRule type="containsText" dxfId="6" priority="6" operator="containsText" text="Zona de riesgo alta">
      <formula>NOT(ISERROR(SEARCH("Zona de riesgo alta",AB4)))</formula>
    </cfRule>
    <cfRule type="containsText" dxfId="5" priority="7" operator="containsText" text="Zona de riesgo moderada">
      <formula>NOT(ISERROR(SEARCH("Zona de riesgo moderada",AB4)))</formula>
    </cfRule>
    <cfRule type="cellIs" dxfId="4" priority="8" operator="equal">
      <formula>"Zona de riesgo baja"</formula>
    </cfRule>
  </conditionalFormatting>
  <conditionalFormatting sqref="AB5:AB6">
    <cfRule type="containsText" dxfId="3" priority="1" operator="containsText" text="Zona de riesgo extrema">
      <formula>NOT(ISERROR(SEARCH("Zona de riesgo extrema",AB5)))</formula>
    </cfRule>
    <cfRule type="containsText" dxfId="2" priority="2" operator="containsText" text="Zona de riesgo alta">
      <formula>NOT(ISERROR(SEARCH("Zona de riesgo alta",AB5)))</formula>
    </cfRule>
    <cfRule type="containsText" dxfId="1" priority="3" operator="containsText" text="Zona de riesgo moderada">
      <formula>NOT(ISERROR(SEARCH("Zona de riesgo moderada",AB5)))</formula>
    </cfRule>
    <cfRule type="cellIs" dxfId="0" priority="4" operator="equal">
      <formula>"Zona de riesgo baja"</formula>
    </cfRule>
  </conditionalFormatting>
  <dataValidations count="5">
    <dataValidation type="list" allowBlank="1" showInputMessage="1" showErrorMessage="1" sqref="S4:S6" xr:uid="{00000000-0002-0000-0800-000000000000}">
      <formula1>"Automático,Manual"</formula1>
    </dataValidation>
    <dataValidation type="list" allowBlank="1" showInputMessage="1" showErrorMessage="1" sqref="Q4:R6 T4:V6" xr:uid="{00000000-0002-0000-0800-000001000000}">
      <formula1>"SI,NO"</formula1>
    </dataValidation>
    <dataValidation type="list" allowBlank="1" showInputMessage="1" showErrorMessage="1" sqref="P4:P6" xr:uid="{00000000-0002-0000-0800-000002000000}">
      <formula1>"Probabilidad,Impacto,Probabilidad e impacto"</formula1>
    </dataValidation>
    <dataValidation type="list" allowBlank="1" showInputMessage="1" showErrorMessage="1" sqref="J4:J6 Y4:Y6" xr:uid="{00000000-0002-0000-0800-000003000000}">
      <formula1>"Rara vez,Improbable,Posible,Probable,Casi seguro"</formula1>
    </dataValidation>
    <dataValidation type="list" allowBlank="1" showInputMessage="1" showErrorMessage="1" sqref="K4:K6 Z4:Z6" xr:uid="{00000000-0002-0000-0800-000004000000}">
      <formula1>"Insignificante,Menor,Moderado,Mayor,Catastrófico"</formula1>
    </dataValidation>
  </dataValidations>
  <pageMargins left="0.75" right="0.75" top="1" bottom="1" header="0.5" footer="0.5"/>
  <pageSetup scale="25" orientation="portrait" horizontalDpi="4294967292" verticalDpi="4294967292" r:id="rId1"/>
  <colBreaks count="2" manualBreakCount="2">
    <brk id="11" max="1048575" man="1"/>
    <brk id="36" max="1048575" man="1"/>
  </colBreaks>
  <ignoredErrors>
    <ignoredError sqref="AA4:AC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Direccionamiento estratégico</vt:lpstr>
      <vt:lpstr>Contenidos</vt:lpstr>
      <vt:lpstr>Agencia Tm</vt:lpstr>
      <vt:lpstr>Relaciones Corporativas</vt:lpstr>
      <vt:lpstr>Producción</vt:lpstr>
      <vt:lpstr>Tecnologia</vt:lpstr>
      <vt:lpstr>Administrativa</vt:lpstr>
      <vt:lpstr>Jurídica</vt:lpstr>
      <vt:lpstr>G. Humana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Pulgarin</dc:creator>
  <cp:lastModifiedBy>Andres Pulgarin</cp:lastModifiedBy>
  <dcterms:created xsi:type="dcterms:W3CDTF">2021-02-12T18:30:18Z</dcterms:created>
  <dcterms:modified xsi:type="dcterms:W3CDTF">2023-12-28T19:58:10Z</dcterms:modified>
</cp:coreProperties>
</file>