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alpha\calidad\1. Procesos Telemedellín\1. Direccionamiento Estratégico\7. Riesgos\2025\"/>
    </mc:Choice>
  </mc:AlternateContent>
  <bookViews>
    <workbookView xWindow="0" yWindow="0" windowWidth="28800" windowHeight="18000"/>
  </bookViews>
  <sheets>
    <sheet name="Riesgos de proceso" sheetId="1" r:id="rId1"/>
    <sheet name="Hoja1" sheetId="4" r:id="rId2"/>
    <sheet name="Riesgos de Corrupción" sheetId="3" r:id="rId3"/>
  </sheets>
  <definedNames>
    <definedName name="_xlnm._FilterDatabase" localSheetId="2" hidden="1">'Riesgos de Corrupción'!$A$2:$AG$20</definedName>
    <definedName name="_xlnm._FilterDatabase" localSheetId="0" hidden="1">'Riesgos de proceso'!$A$2:$AG$83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X37" i="1" l="1"/>
  <c r="Y37" i="1"/>
  <c r="Z37" i="1" s="1"/>
  <c r="X36" i="1"/>
  <c r="Y36" i="1" s="1"/>
  <c r="Z36" i="1" s="1"/>
  <c r="T37" i="1"/>
  <c r="U37" i="1" s="1"/>
  <c r="T36" i="1"/>
  <c r="U36" i="1" s="1"/>
  <c r="I37" i="1"/>
  <c r="J37" i="1" s="1"/>
  <c r="K37" i="1" s="1"/>
  <c r="I36" i="1"/>
  <c r="J36" i="1" s="1"/>
  <c r="K36" i="1" s="1"/>
  <c r="X71" i="1" l="1"/>
  <c r="Y71" i="1" s="1"/>
  <c r="Z71" i="1" s="1"/>
  <c r="X72" i="1"/>
  <c r="Y72" i="1" s="1"/>
  <c r="Z72" i="1" s="1"/>
  <c r="X73" i="1"/>
  <c r="Y73" i="1" s="1"/>
  <c r="Z73" i="1" s="1"/>
  <c r="T71" i="1"/>
  <c r="U71" i="1" s="1"/>
  <c r="T72" i="1"/>
  <c r="U72" i="1" s="1"/>
  <c r="T73" i="1"/>
  <c r="U73" i="1" s="1"/>
  <c r="I73" i="1"/>
  <c r="J73" i="1" s="1"/>
  <c r="K73" i="1" s="1"/>
  <c r="I72" i="1"/>
  <c r="J72" i="1" s="1"/>
  <c r="K72" i="1" s="1"/>
  <c r="I71" i="1"/>
  <c r="J71" i="1" s="1"/>
  <c r="K71" i="1" s="1"/>
  <c r="T27" i="1" l="1"/>
  <c r="U27" i="1" s="1"/>
  <c r="X27" i="1"/>
  <c r="Y27" i="1" s="1"/>
  <c r="Z27" i="1" s="1"/>
  <c r="T28" i="1"/>
  <c r="U28" i="1" s="1"/>
  <c r="X28" i="1"/>
  <c r="Y28" i="1" s="1"/>
  <c r="Z28" i="1" s="1"/>
  <c r="I27" i="1"/>
  <c r="J27" i="1" s="1"/>
  <c r="K27" i="1" s="1"/>
  <c r="I28" i="1"/>
  <c r="J28" i="1" s="1"/>
  <c r="K28" i="1" s="1"/>
  <c r="X83" i="1"/>
  <c r="Y83" i="1" s="1"/>
  <c r="Z83" i="1" s="1"/>
  <c r="T83" i="1"/>
  <c r="U83" i="1" s="1"/>
  <c r="I83" i="1"/>
  <c r="J83" i="1" s="1"/>
  <c r="K83" i="1" s="1"/>
  <c r="X82" i="1"/>
  <c r="Y82" i="1" s="1"/>
  <c r="Z82" i="1" s="1"/>
  <c r="T82" i="1"/>
  <c r="U82" i="1" s="1"/>
  <c r="I82" i="1"/>
  <c r="J82" i="1" s="1"/>
  <c r="K82" i="1" s="1"/>
  <c r="X26" i="1" l="1"/>
  <c r="Y26" i="1" s="1"/>
  <c r="Z26" i="1" s="1"/>
  <c r="T26" i="1"/>
  <c r="U26" i="1" s="1"/>
  <c r="I26" i="1"/>
  <c r="J26" i="1" s="1"/>
  <c r="K26" i="1" s="1"/>
  <c r="X81" i="1"/>
  <c r="Y81" i="1" s="1"/>
  <c r="Z81" i="1" s="1"/>
  <c r="T81" i="1"/>
  <c r="U81" i="1" s="1"/>
  <c r="X80" i="1"/>
  <c r="Y80" i="1" s="1"/>
  <c r="Z80" i="1" s="1"/>
  <c r="T80" i="1"/>
  <c r="U80" i="1" s="1"/>
  <c r="I81" i="1"/>
  <c r="J81" i="1" s="1"/>
  <c r="K81" i="1" s="1"/>
  <c r="I80" i="1"/>
  <c r="J80" i="1" s="1"/>
  <c r="K80" i="1" s="1"/>
  <c r="X79" i="1" l="1"/>
  <c r="Y79" i="1" s="1"/>
  <c r="Z79" i="1" s="1"/>
  <c r="T79" i="1"/>
  <c r="U79" i="1" s="1"/>
  <c r="I79" i="1"/>
  <c r="J79" i="1" s="1"/>
  <c r="K79" i="1" s="1"/>
  <c r="X78" i="1"/>
  <c r="Y78" i="1" s="1"/>
  <c r="Z78" i="1" s="1"/>
  <c r="T78" i="1"/>
  <c r="U78" i="1" s="1"/>
  <c r="I78" i="1"/>
  <c r="J78" i="1" s="1"/>
  <c r="K78" i="1" s="1"/>
  <c r="X70" i="1"/>
  <c r="Y70" i="1" s="1"/>
  <c r="Z70" i="1" s="1"/>
  <c r="T70" i="1"/>
  <c r="U70" i="1" s="1"/>
  <c r="I70" i="1"/>
  <c r="J70" i="1" s="1"/>
  <c r="K70" i="1" s="1"/>
  <c r="X69" i="1"/>
  <c r="Y69" i="1" s="1"/>
  <c r="Z69" i="1" s="1"/>
  <c r="T69" i="1"/>
  <c r="U69" i="1" s="1"/>
  <c r="I69" i="1"/>
  <c r="J69" i="1" s="1"/>
  <c r="K69" i="1" s="1"/>
  <c r="X68" i="1"/>
  <c r="Y68" i="1" s="1"/>
  <c r="Z68" i="1" s="1"/>
  <c r="T68" i="1"/>
  <c r="U68" i="1" s="1"/>
  <c r="I68" i="1"/>
  <c r="J68" i="1" s="1"/>
  <c r="K68" i="1" s="1"/>
  <c r="X67" i="1"/>
  <c r="Y67" i="1" s="1"/>
  <c r="Z67" i="1" s="1"/>
  <c r="T67" i="1"/>
  <c r="U67" i="1" s="1"/>
  <c r="I67" i="1"/>
  <c r="J67" i="1" s="1"/>
  <c r="K67" i="1" s="1"/>
  <c r="X56" i="1" l="1"/>
  <c r="Y56" i="1" s="1"/>
  <c r="Z56" i="1" s="1"/>
  <c r="T56" i="1"/>
  <c r="U56" i="1" s="1"/>
  <c r="X55" i="1"/>
  <c r="Y55" i="1" s="1"/>
  <c r="Z55" i="1" s="1"/>
  <c r="T55" i="1"/>
  <c r="U55" i="1" s="1"/>
  <c r="X54" i="1"/>
  <c r="Y54" i="1" s="1"/>
  <c r="Z54" i="1" s="1"/>
  <c r="T54" i="1"/>
  <c r="U54" i="1" s="1"/>
  <c r="T53" i="1"/>
  <c r="U53" i="1" s="1"/>
  <c r="T52" i="1"/>
  <c r="U52" i="1" s="1"/>
  <c r="T51" i="1"/>
  <c r="U51" i="1" s="1"/>
  <c r="T16" i="1" l="1"/>
  <c r="U16" i="1" s="1"/>
  <c r="T17" i="1"/>
  <c r="U17" i="1" s="1"/>
  <c r="T18" i="1"/>
  <c r="U18" i="1" s="1"/>
  <c r="T19" i="1"/>
  <c r="U19" i="1" s="1"/>
  <c r="T20" i="1"/>
  <c r="U20" i="1" s="1"/>
  <c r="T21" i="1"/>
  <c r="U21" i="1" s="1"/>
  <c r="T22" i="1"/>
  <c r="U22" i="1" s="1"/>
  <c r="T23" i="1"/>
  <c r="U23" i="1" s="1"/>
  <c r="T24" i="1"/>
  <c r="U24" i="1" s="1"/>
  <c r="T25" i="1"/>
  <c r="U25" i="1" s="1"/>
  <c r="T29" i="1"/>
  <c r="U29" i="1" s="1"/>
  <c r="T30" i="1"/>
  <c r="U30" i="1" s="1"/>
  <c r="T31" i="1"/>
  <c r="U31" i="1" s="1"/>
  <c r="T32" i="1"/>
  <c r="U32" i="1" s="1"/>
  <c r="T33" i="1"/>
  <c r="U33" i="1" s="1"/>
  <c r="T34" i="1"/>
  <c r="U34" i="1" s="1"/>
  <c r="T35" i="1"/>
  <c r="U35" i="1" s="1"/>
  <c r="T38" i="1"/>
  <c r="U38" i="1" s="1"/>
  <c r="T39" i="1"/>
  <c r="U39" i="1" s="1"/>
  <c r="T40" i="1"/>
  <c r="U40" i="1" s="1"/>
  <c r="T41" i="1"/>
  <c r="U41" i="1" s="1"/>
  <c r="T42" i="1"/>
  <c r="U42" i="1" s="1"/>
  <c r="T43" i="1"/>
  <c r="U43" i="1" s="1"/>
  <c r="T44" i="1"/>
  <c r="U44" i="1" s="1"/>
  <c r="T45" i="1"/>
  <c r="U45" i="1" s="1"/>
  <c r="T46" i="1"/>
  <c r="U46" i="1" s="1"/>
  <c r="T47" i="1"/>
  <c r="U47" i="1" s="1"/>
  <c r="T48" i="1"/>
  <c r="U48" i="1" s="1"/>
  <c r="T49" i="1"/>
  <c r="U49" i="1" s="1"/>
  <c r="T50" i="1"/>
  <c r="U50" i="1" s="1"/>
  <c r="T57" i="1"/>
  <c r="U57" i="1" s="1"/>
  <c r="T58" i="1"/>
  <c r="U58" i="1" s="1"/>
  <c r="T59" i="1"/>
  <c r="U59" i="1" s="1"/>
  <c r="T60" i="1"/>
  <c r="U60" i="1" s="1"/>
  <c r="T61" i="1"/>
  <c r="U61" i="1" s="1"/>
  <c r="T62" i="1"/>
  <c r="U62" i="1" s="1"/>
  <c r="T63" i="1"/>
  <c r="U63" i="1" s="1"/>
  <c r="T64" i="1"/>
  <c r="U64" i="1" s="1"/>
  <c r="T65" i="1"/>
  <c r="U65" i="1" s="1"/>
  <c r="T66" i="1"/>
  <c r="U66" i="1" s="1"/>
  <c r="T74" i="1"/>
  <c r="U74" i="1" s="1"/>
  <c r="T75" i="1"/>
  <c r="U75" i="1" s="1"/>
  <c r="T76" i="1"/>
  <c r="U76" i="1" s="1"/>
  <c r="T77" i="1"/>
  <c r="U77" i="1" s="1"/>
  <c r="T14" i="1"/>
  <c r="U14" i="1" s="1"/>
  <c r="X5" i="1"/>
  <c r="X6" i="1"/>
  <c r="X7" i="1"/>
  <c r="X8" i="1"/>
  <c r="X9" i="1"/>
  <c r="X10" i="1"/>
  <c r="X11" i="1"/>
  <c r="X12" i="1"/>
  <c r="X13" i="1"/>
  <c r="X14" i="1"/>
  <c r="X15" i="1"/>
  <c r="X16" i="1"/>
  <c r="X17" i="1"/>
  <c r="X18" i="1"/>
  <c r="X19" i="1"/>
  <c r="X20" i="1"/>
  <c r="X21" i="1"/>
  <c r="X22" i="1"/>
  <c r="X23" i="1"/>
  <c r="X24" i="1"/>
  <c r="X25" i="1"/>
  <c r="X29" i="1"/>
  <c r="X30" i="1"/>
  <c r="X31" i="1"/>
  <c r="X32" i="1"/>
  <c r="X33" i="1"/>
  <c r="X34" i="1"/>
  <c r="X35" i="1"/>
  <c r="X38" i="1"/>
  <c r="X39" i="1"/>
  <c r="X40" i="1"/>
  <c r="X41" i="1"/>
  <c r="X42" i="1"/>
  <c r="X43" i="1"/>
  <c r="X44" i="1"/>
  <c r="X45" i="1"/>
  <c r="X46" i="1"/>
  <c r="X47" i="1"/>
  <c r="X48" i="1"/>
  <c r="X49" i="1"/>
  <c r="X50" i="1"/>
  <c r="Y50" i="1" s="1"/>
  <c r="X51" i="1"/>
  <c r="Y51" i="1" s="1"/>
  <c r="Z51" i="1" s="1"/>
  <c r="X52" i="1"/>
  <c r="Y52" i="1" s="1"/>
  <c r="Z52" i="1" s="1"/>
  <c r="X53" i="1"/>
  <c r="Y53" i="1" s="1"/>
  <c r="Z53" i="1" s="1"/>
  <c r="X57" i="1"/>
  <c r="X58" i="1"/>
  <c r="X59" i="1"/>
  <c r="X60" i="1"/>
  <c r="X61" i="1"/>
  <c r="X62" i="1"/>
  <c r="X63" i="1"/>
  <c r="X64" i="1"/>
  <c r="X65" i="1"/>
  <c r="X66" i="1"/>
  <c r="X74" i="1"/>
  <c r="X75" i="1"/>
  <c r="X76" i="1"/>
  <c r="X77" i="1"/>
  <c r="I15" i="1" l="1"/>
  <c r="I16" i="1"/>
  <c r="I17" i="1"/>
  <c r="I18" i="1"/>
  <c r="I19" i="1"/>
  <c r="I20" i="1"/>
  <c r="I21" i="1"/>
  <c r="I22" i="1"/>
  <c r="I23" i="1"/>
  <c r="I24" i="1"/>
  <c r="I25" i="1"/>
  <c r="I29" i="1"/>
  <c r="I30" i="1"/>
  <c r="I31" i="1"/>
  <c r="I32" i="1"/>
  <c r="I33" i="1"/>
  <c r="I34" i="1"/>
  <c r="I35" i="1"/>
  <c r="I38" i="1"/>
  <c r="I39" i="1"/>
  <c r="I40" i="1"/>
  <c r="I41" i="1"/>
  <c r="I42" i="1"/>
  <c r="I43" i="1"/>
  <c r="I44" i="1"/>
  <c r="I45" i="1"/>
  <c r="I46" i="1"/>
  <c r="I47" i="1"/>
  <c r="I48" i="1"/>
  <c r="I49" i="1"/>
  <c r="I50" i="1"/>
  <c r="I51" i="1"/>
  <c r="J51" i="1" s="1"/>
  <c r="K51" i="1" s="1"/>
  <c r="I52" i="1"/>
  <c r="J52" i="1" s="1"/>
  <c r="K52" i="1" s="1"/>
  <c r="I53" i="1"/>
  <c r="J53" i="1" s="1"/>
  <c r="K53" i="1" s="1"/>
  <c r="I54" i="1"/>
  <c r="J54" i="1" s="1"/>
  <c r="K54" i="1" s="1"/>
  <c r="I55" i="1"/>
  <c r="J55" i="1" s="1"/>
  <c r="K55" i="1" s="1"/>
  <c r="I56" i="1"/>
  <c r="J56" i="1" s="1"/>
  <c r="K56" i="1" s="1"/>
  <c r="I57" i="1"/>
  <c r="I58" i="1"/>
  <c r="I59" i="1"/>
  <c r="I60" i="1"/>
  <c r="I61" i="1"/>
  <c r="I62" i="1"/>
  <c r="I63" i="1"/>
  <c r="I64" i="1"/>
  <c r="I65" i="1"/>
  <c r="I66" i="1"/>
  <c r="I74" i="1"/>
  <c r="I75" i="1"/>
  <c r="I76" i="1"/>
  <c r="I77" i="1"/>
  <c r="I14" i="1"/>
  <c r="I6" i="1"/>
  <c r="I7" i="1"/>
  <c r="I8" i="1"/>
  <c r="I9" i="1"/>
  <c r="I10" i="1"/>
  <c r="I11" i="1"/>
  <c r="I12" i="1"/>
  <c r="I13" i="1"/>
  <c r="Y14" i="1" l="1"/>
  <c r="Z14" i="1" s="1"/>
  <c r="Y16" i="1"/>
  <c r="Z16" i="1" s="1"/>
  <c r="Y18" i="1"/>
  <c r="Z18" i="1" s="1"/>
  <c r="Y19" i="1"/>
  <c r="Z19" i="1" s="1"/>
  <c r="Y20" i="1"/>
  <c r="Z20" i="1" s="1"/>
  <c r="Y21" i="1"/>
  <c r="Z21" i="1" s="1"/>
  <c r="Y22" i="1"/>
  <c r="Z22" i="1" s="1"/>
  <c r="Y25" i="1"/>
  <c r="Z25" i="1" s="1"/>
  <c r="Y29" i="1"/>
  <c r="Z29" i="1" s="1"/>
  <c r="Y30" i="1"/>
  <c r="Z30" i="1" s="1"/>
  <c r="Y31" i="1"/>
  <c r="Z31" i="1" s="1"/>
  <c r="Y32" i="1"/>
  <c r="Z32" i="1" s="1"/>
  <c r="Y33" i="1"/>
  <c r="Z33" i="1" s="1"/>
  <c r="Y34" i="1"/>
  <c r="Z34" i="1" s="1"/>
  <c r="Y35" i="1"/>
  <c r="Z35" i="1" s="1"/>
  <c r="Y40" i="1"/>
  <c r="Z40" i="1" s="1"/>
  <c r="Y41" i="1"/>
  <c r="Z41" i="1" s="1"/>
  <c r="Y42" i="1"/>
  <c r="Z42" i="1" s="1"/>
  <c r="Y43" i="1"/>
  <c r="Z43" i="1" s="1"/>
  <c r="Y45" i="1"/>
  <c r="Z45" i="1" s="1"/>
  <c r="Y46" i="1"/>
  <c r="Z46" i="1" s="1"/>
  <c r="Y47" i="1"/>
  <c r="Z47" i="1" s="1"/>
  <c r="Y59" i="1"/>
  <c r="Z59" i="1" s="1"/>
  <c r="J18" i="1" l="1"/>
  <c r="K18" i="1" s="1"/>
  <c r="J19" i="1"/>
  <c r="K19" i="1" s="1"/>
  <c r="J20" i="1"/>
  <c r="K20" i="1" s="1"/>
  <c r="J21" i="1"/>
  <c r="K21" i="1" s="1"/>
  <c r="J22" i="1"/>
  <c r="K22" i="1" s="1"/>
  <c r="J25" i="1"/>
  <c r="K25" i="1" s="1"/>
  <c r="J29" i="1"/>
  <c r="K29" i="1" s="1"/>
  <c r="J30" i="1"/>
  <c r="K30" i="1" s="1"/>
  <c r="J31" i="1"/>
  <c r="K31" i="1" s="1"/>
  <c r="J32" i="1"/>
  <c r="K32" i="1" s="1"/>
  <c r="J33" i="1"/>
  <c r="K33" i="1" s="1"/>
  <c r="J34" i="1"/>
  <c r="K34" i="1" s="1"/>
  <c r="J35" i="1"/>
  <c r="K35" i="1" s="1"/>
  <c r="J42" i="1"/>
  <c r="K42" i="1" s="1"/>
  <c r="J43" i="1"/>
  <c r="K43" i="1" s="1"/>
  <c r="J45" i="1"/>
  <c r="K45" i="1" s="1"/>
  <c r="J46" i="1"/>
  <c r="K46" i="1" s="1"/>
  <c r="J47" i="1"/>
  <c r="K47" i="1" s="1"/>
  <c r="J59" i="1"/>
  <c r="K59" i="1" s="1"/>
  <c r="J14" i="1"/>
  <c r="K14" i="1" s="1"/>
  <c r="J16" i="1"/>
  <c r="K16" i="1" s="1"/>
  <c r="X17" i="3" l="1"/>
  <c r="Y17" i="3" s="1"/>
  <c r="Z17" i="3" s="1"/>
  <c r="X14" i="3"/>
  <c r="Y14" i="3" s="1"/>
  <c r="Z14" i="3" s="1"/>
  <c r="X7" i="3"/>
  <c r="Y7" i="3" s="1"/>
  <c r="Z7" i="3" s="1"/>
  <c r="X9" i="3"/>
  <c r="Y9" i="3" s="1"/>
  <c r="Z9" i="3" s="1"/>
  <c r="X13" i="3"/>
  <c r="Y13" i="3" s="1"/>
  <c r="Z13" i="3" s="1"/>
  <c r="X15" i="3"/>
  <c r="Y15" i="3" s="1"/>
  <c r="Z15" i="3" s="1"/>
  <c r="X18" i="3"/>
  <c r="Y18" i="3" s="1"/>
  <c r="Z18" i="3" s="1"/>
  <c r="X12" i="3"/>
  <c r="Y12" i="3" s="1"/>
  <c r="Z12" i="3" s="1"/>
  <c r="X11" i="3"/>
  <c r="Y11" i="3" s="1"/>
  <c r="Z11" i="3" s="1"/>
  <c r="X10" i="3"/>
  <c r="Y10" i="3" s="1"/>
  <c r="Z10" i="3" s="1"/>
  <c r="X5" i="3"/>
  <c r="Y5" i="3" s="1"/>
  <c r="Z5" i="3" s="1"/>
  <c r="X20" i="3"/>
  <c r="Y20" i="3" s="1"/>
  <c r="Z20" i="3" s="1"/>
  <c r="X16" i="3"/>
  <c r="Y16" i="3" s="1"/>
  <c r="Z16" i="3" s="1"/>
  <c r="X6" i="3"/>
  <c r="Y6" i="3" s="1"/>
  <c r="Z6" i="3" s="1"/>
  <c r="X8" i="3"/>
  <c r="Y8" i="3" s="1"/>
  <c r="Z8" i="3" s="1"/>
  <c r="X19" i="3"/>
  <c r="Y19" i="3" s="1"/>
  <c r="Z19" i="3" s="1"/>
  <c r="X3" i="3"/>
  <c r="Y3" i="3" s="1"/>
  <c r="Z3" i="3" s="1"/>
  <c r="T16" i="3"/>
  <c r="U16" i="3" s="1"/>
  <c r="T20" i="3"/>
  <c r="U20" i="3" s="1"/>
  <c r="T17" i="3"/>
  <c r="U17" i="3" s="1"/>
  <c r="T5" i="3"/>
  <c r="U5" i="3" s="1"/>
  <c r="T10" i="3"/>
  <c r="U10" i="3" s="1"/>
  <c r="T11" i="3"/>
  <c r="U11" i="3" s="1"/>
  <c r="T12" i="3"/>
  <c r="U12" i="3" s="1"/>
  <c r="T18" i="3"/>
  <c r="U18" i="3" s="1"/>
  <c r="T15" i="3"/>
  <c r="U15" i="3" s="1"/>
  <c r="T13" i="3"/>
  <c r="U13" i="3" s="1"/>
  <c r="T9" i="3"/>
  <c r="U9" i="3" s="1"/>
  <c r="T7" i="3"/>
  <c r="U7" i="3" s="1"/>
  <c r="T14" i="3"/>
  <c r="U14" i="3" s="1"/>
  <c r="T3" i="3"/>
  <c r="U3" i="3" s="1"/>
  <c r="T19" i="3"/>
  <c r="U19" i="3" s="1"/>
  <c r="T8" i="3"/>
  <c r="U8" i="3" s="1"/>
  <c r="T6" i="3"/>
  <c r="U6" i="3" s="1"/>
  <c r="T4" i="3"/>
  <c r="U4" i="3" s="1"/>
  <c r="I15" i="3" l="1"/>
  <c r="J15" i="3" s="1"/>
  <c r="K15" i="3" s="1"/>
  <c r="I18" i="3"/>
  <c r="J18" i="3" s="1"/>
  <c r="K18" i="3" s="1"/>
  <c r="I19" i="3"/>
  <c r="J19" i="3" s="1"/>
  <c r="K19" i="3" s="1"/>
  <c r="I3" i="3"/>
  <c r="J3" i="3" s="1"/>
  <c r="K3" i="3" s="1"/>
  <c r="I8" i="3"/>
  <c r="J8" i="3" s="1"/>
  <c r="K8" i="3" s="1"/>
  <c r="I20" i="3"/>
  <c r="J20" i="3" s="1"/>
  <c r="K20" i="3" s="1"/>
  <c r="I16" i="3"/>
  <c r="J16" i="3" s="1"/>
  <c r="K16" i="3" s="1"/>
  <c r="X4" i="3"/>
  <c r="Y4" i="3" s="1"/>
  <c r="Z4" i="3" s="1"/>
  <c r="I4" i="3"/>
  <c r="J4" i="3" s="1"/>
  <c r="K4" i="3" s="1"/>
  <c r="Y74" i="1" l="1"/>
  <c r="Z74" i="1" s="1"/>
  <c r="Y77" i="1"/>
  <c r="Z77" i="1" s="1"/>
  <c r="Y75" i="1"/>
  <c r="Z75" i="1" s="1"/>
  <c r="Y76" i="1"/>
  <c r="Z76" i="1" s="1"/>
  <c r="J74" i="1"/>
  <c r="K74" i="1" s="1"/>
  <c r="J77" i="1"/>
  <c r="K77" i="1" s="1"/>
  <c r="J75" i="1"/>
  <c r="K75" i="1" s="1"/>
  <c r="J76" i="1"/>
  <c r="K76" i="1" s="1"/>
  <c r="Y66" i="1"/>
  <c r="Z66" i="1" s="1"/>
  <c r="T15" i="1"/>
  <c r="U15" i="1" s="1"/>
  <c r="T11" i="1"/>
  <c r="U11" i="1" s="1"/>
  <c r="T9" i="1"/>
  <c r="U9" i="1" s="1"/>
  <c r="J9" i="1"/>
  <c r="K9" i="1" s="1"/>
  <c r="Y8" i="1"/>
  <c r="T8" i="1"/>
  <c r="U8" i="1" s="1"/>
  <c r="J8" i="1"/>
  <c r="K8" i="1" s="1"/>
  <c r="T12" i="1"/>
  <c r="U12" i="1" s="1"/>
  <c r="T10" i="1"/>
  <c r="U10" i="1" s="1"/>
  <c r="J10" i="1"/>
  <c r="K10" i="1" s="1"/>
  <c r="X4" i="1"/>
  <c r="T4" i="1"/>
  <c r="U4" i="1" s="1"/>
  <c r="I4" i="1"/>
  <c r="J4" i="1" s="1"/>
  <c r="K4" i="1" s="1"/>
  <c r="X3" i="1"/>
  <c r="T3" i="1"/>
  <c r="U3" i="1" s="1"/>
  <c r="I3" i="1"/>
  <c r="J3" i="1" s="1"/>
  <c r="K3" i="1" s="1"/>
  <c r="T7" i="1"/>
  <c r="U7" i="1" s="1"/>
  <c r="J7" i="1"/>
  <c r="K7" i="1" s="1"/>
  <c r="T6" i="1"/>
  <c r="U6" i="1" s="1"/>
  <c r="J6" i="1"/>
  <c r="K6" i="1" s="1"/>
  <c r="T5" i="1"/>
  <c r="U5" i="1" s="1"/>
  <c r="I5" i="1"/>
  <c r="J5" i="1" s="1"/>
  <c r="K5" i="1" s="1"/>
  <c r="T13" i="1"/>
  <c r="U13" i="1" s="1"/>
  <c r="Y49" i="1" l="1"/>
  <c r="Z49" i="1" s="1"/>
  <c r="Y11" i="1"/>
  <c r="Z11" i="1" s="1"/>
  <c r="Y38" i="1"/>
  <c r="Z38" i="1" s="1"/>
  <c r="Y3" i="1"/>
  <c r="Z3" i="1" s="1"/>
  <c r="Y60" i="1"/>
  <c r="Z60" i="1" s="1"/>
  <c r="Y17" i="1"/>
  <c r="Z17" i="1" s="1"/>
  <c r="Y65" i="1"/>
  <c r="Z65" i="1" s="1"/>
  <c r="Y62" i="1"/>
  <c r="Z62" i="1" s="1"/>
  <c r="Y57" i="1"/>
  <c r="Z57" i="1" s="1"/>
  <c r="Y64" i="1"/>
  <c r="Z64" i="1" s="1"/>
  <c r="Y10" i="1"/>
  <c r="Z10" i="1" s="1"/>
  <c r="Y13" i="1"/>
  <c r="Z13" i="1" s="1"/>
  <c r="Y5" i="1"/>
  <c r="Z5" i="1" s="1"/>
  <c r="Y4" i="1"/>
  <c r="Z4" i="1" s="1"/>
  <c r="Y58" i="1"/>
  <c r="Z58" i="1" s="1"/>
  <c r="Y12" i="1"/>
  <c r="Z12" i="1" s="1"/>
  <c r="Y24" i="1"/>
  <c r="Z24" i="1" s="1"/>
  <c r="Y39" i="1"/>
  <c r="Z39" i="1" s="1"/>
  <c r="Y48" i="1"/>
  <c r="Z48" i="1" s="1"/>
  <c r="Y6" i="1"/>
  <c r="Z6" i="1" s="1"/>
  <c r="Z50" i="1"/>
  <c r="Y7" i="1"/>
  <c r="Z7" i="1" s="1"/>
  <c r="Y63" i="1"/>
  <c r="Z63" i="1" s="1"/>
  <c r="Y61" i="1"/>
  <c r="Z61" i="1" s="1"/>
  <c r="Y9" i="1"/>
  <c r="Z9" i="1" s="1"/>
  <c r="Y23" i="1"/>
  <c r="Z23" i="1" s="1"/>
  <c r="Y44" i="1"/>
  <c r="Z44" i="1" s="1"/>
  <c r="Y15" i="1"/>
  <c r="Z15" i="1" s="1"/>
  <c r="Z8" i="1"/>
  <c r="J63" i="1"/>
  <c r="K63" i="1" s="1"/>
  <c r="J58" i="1"/>
  <c r="K58" i="1" s="1"/>
  <c r="J61" i="1"/>
  <c r="K61" i="1" s="1"/>
  <c r="J12" i="1"/>
  <c r="K12" i="1" s="1"/>
  <c r="J24" i="1"/>
  <c r="K24" i="1" s="1"/>
  <c r="J23" i="1"/>
  <c r="K23" i="1" s="1"/>
  <c r="J39" i="1"/>
  <c r="K39" i="1" s="1"/>
  <c r="J44" i="1"/>
  <c r="K44" i="1" s="1"/>
  <c r="J48" i="1"/>
  <c r="K48" i="1" s="1"/>
  <c r="J15" i="1"/>
  <c r="K15" i="1" s="1"/>
  <c r="J40" i="1"/>
  <c r="K40" i="1" s="1"/>
  <c r="J66" i="1"/>
  <c r="K66" i="1" s="1"/>
  <c r="J41" i="1"/>
  <c r="K41" i="1" s="1"/>
  <c r="J13" i="1"/>
  <c r="K13" i="1" s="1"/>
  <c r="J49" i="1"/>
  <c r="K49" i="1" s="1"/>
  <c r="J57" i="1"/>
  <c r="K57" i="1" s="1"/>
  <c r="J64" i="1"/>
  <c r="K64" i="1" s="1"/>
  <c r="J62" i="1"/>
  <c r="K62" i="1" s="1"/>
  <c r="J60" i="1"/>
  <c r="K60" i="1" s="1"/>
  <c r="J11" i="1"/>
  <c r="K11" i="1" s="1"/>
  <c r="J38" i="1"/>
  <c r="K38" i="1" s="1"/>
  <c r="J17" i="1"/>
  <c r="K17" i="1" s="1"/>
  <c r="J50" i="1"/>
  <c r="K50" i="1" s="1"/>
  <c r="J65" i="1"/>
  <c r="K65" i="1" s="1"/>
</calcChain>
</file>

<file path=xl/sharedStrings.xml><?xml version="1.0" encoding="utf-8"?>
<sst xmlns="http://schemas.openxmlformats.org/spreadsheetml/2006/main" count="2086" uniqueCount="565">
  <si>
    <t>IDENTIFICACIÓN</t>
  </si>
  <si>
    <t>CALIFICACIÓN</t>
  </si>
  <si>
    <t>EVALUACION DE CONTROLES</t>
  </si>
  <si>
    <t>NUEVA CALIFICACIÓN</t>
  </si>
  <si>
    <t>ACCIONES ASOCIADAS</t>
  </si>
  <si>
    <t>MONITOREO Y REVISION</t>
  </si>
  <si>
    <t>PROCESO</t>
  </si>
  <si>
    <t>SUBPROCESO</t>
  </si>
  <si>
    <t>TIPO DE RIESGO</t>
  </si>
  <si>
    <t>RIESGO</t>
  </si>
  <si>
    <t>CAUSA (subraye la causa predominante)</t>
  </si>
  <si>
    <t>EFECTO O CONSECUENCIA</t>
  </si>
  <si>
    <t>PROBABILIDAD O FRECUENCIA</t>
  </si>
  <si>
    <t>IMPACTO</t>
  </si>
  <si>
    <t>ZONA DE RIESGO</t>
  </si>
  <si>
    <t>MEDIDAS DE RESPUESTA</t>
  </si>
  <si>
    <t>CONTROLES EXISTENTES</t>
  </si>
  <si>
    <t>LOS CONTROLES PREDOMINANTEMENTE AFECTAN:</t>
  </si>
  <si>
    <t>ESTA DOCUMENTADO (15)</t>
  </si>
  <si>
    <t>TIENE RESPONSABLES (5)</t>
  </si>
  <si>
    <t>CLASE DE CONTROL (25 automatico-15 manual)</t>
  </si>
  <si>
    <t>FRECUENCIA DEL CONTROL ADECUADA (15)</t>
  </si>
  <si>
    <t>TIENE EVIDENCIAS DE EJECUCIÓN Y SEGUIMIENTO(10)</t>
  </si>
  <si>
    <t>ES EFECTIVO (30)</t>
  </si>
  <si>
    <t>EVALUACIÓN</t>
  </si>
  <si>
    <t>SE DESPLAZA ( 0-50 SIN DESPLAZAMIENTO
51-75 1 ESPACIO
76-100 2 ESPACIOS)</t>
  </si>
  <si>
    <t>ACCIONES</t>
  </si>
  <si>
    <t>RESPONSABLE</t>
  </si>
  <si>
    <t>FECHA</t>
  </si>
  <si>
    <t>SEGUIMIENTO A LAS ACCIONES</t>
  </si>
  <si>
    <t>REPORTE DE MATERIALIZACIÓN RIESGO</t>
  </si>
  <si>
    <t>FECHA REPORTE</t>
  </si>
  <si>
    <t>Direccionamiento Estratégico</t>
  </si>
  <si>
    <t>Planeación</t>
  </si>
  <si>
    <t>Falta de recursos financieros para acometer los objetivos estratégicos</t>
  </si>
  <si>
    <t>Improbable</t>
  </si>
  <si>
    <t>Catastrófico</t>
  </si>
  <si>
    <t>Probabilidad e impacto</t>
  </si>
  <si>
    <t>SI</t>
  </si>
  <si>
    <t>Manual</t>
  </si>
  <si>
    <t>Rara vez</t>
  </si>
  <si>
    <t>Moderado</t>
  </si>
  <si>
    <t>Gestión de contenidos y distribución</t>
  </si>
  <si>
    <t>Operativo</t>
  </si>
  <si>
    <t>Comunicación poco asertiva</t>
  </si>
  <si>
    <t>*Incumplimiento en los requisitos para la participación  en festivales, muestras y concursos
*Errores en la Comunicación a través de la página Web, redes sociales y de dispositivos móviles.
*Inoportunidad o errores en los informes a presentar a la Gerencia, CRC y a los entes que lo requieran de la emisión de contenidos.
*Informe mal elaborado de horas emitidas por líneas de acción, por programa, programas externos, promos, entre otros.</t>
  </si>
  <si>
    <t>Posible</t>
  </si>
  <si>
    <t>*Manuales de estilo
*Revisión de las publicaciones de redes sociales
*Respuesta oportuna a las PQR</t>
  </si>
  <si>
    <t>Emisión de productos audiovisuales sin los estandares de calidad</t>
  </si>
  <si>
    <t>*Producción de programas especiales sin cesión de derechos.
*Emitir productos audiovisuales no conformes en las actividades de programación y emisión, sin los estandares de calidad en audio, color, imagen, edición, ortografía y calidad de la grabación.
*Atención no oportuna al cliente interno Agencia Tm.</t>
  </si>
  <si>
    <t>Pérdidas económicas
Litigios legales
Deterioro de imagen
Sanciones externa e internas
Pérdida de clientes</t>
  </si>
  <si>
    <t>*Revisión continua de la señal de Telemedellín y su calidad en los diferentes operadores y canales de señal por donde se emite.</t>
  </si>
  <si>
    <t xml:space="preserve">Insuficiencia o pérdida en la actividad de vestuario </t>
  </si>
  <si>
    <t>*Vestuario de los presentadores de los productos audiovisuales de Telemedellín no acorde al manual de estilo del producto.
*Falta de control en la entrega del vestuario, pérdida, deterioro, daño o insuficiencia.
*Incumplimiento en la devolución de prestamo de vestuario a las marcas.</t>
  </si>
  <si>
    <t>*Vestuarios con acceso restringido.</t>
  </si>
  <si>
    <t>*Creación de formato para la entrega de vestuario</t>
  </si>
  <si>
    <t>Agencia Tm</t>
  </si>
  <si>
    <t xml:space="preserve">Disminución de la demanda de los clientes
</t>
  </si>
  <si>
    <t>*Pérdidas económicas
*Pérdidas de imagen y reputación</t>
  </si>
  <si>
    <t>Mayor</t>
  </si>
  <si>
    <t>*Seguimiento a los contratos
*Comunicación preventiva y correctiva con el cliente
*Planificación de la ejecución
*Seguimiento a la ejecución presupuestal
*Visitas técnicas</t>
  </si>
  <si>
    <t>Probabilidad</t>
  </si>
  <si>
    <t>*Interacción permanente con los clientes.</t>
  </si>
  <si>
    <t>Incumplimiento con los contratos y convenios firmados con los clientes y proveedores</t>
  </si>
  <si>
    <t>*Incumplimientos contractuales y entregables.
*Acuerdos inadecuados entre los contratistas y los funcionarios.
*Contratación de proveedores con precios no competitivos en el mercado.
*Suscripción de contratos que no cumplen con la totalidad de los requisitos.
*Pago total de contratos que no han finalizado.
*Ausencia de políticas y procedimientos que regulen la contratación.</t>
  </si>
  <si>
    <t>*Sanciones legales y multas
*Pérdida económica
*Pérdidas de imagen y reputación</t>
  </si>
  <si>
    <t>Probable</t>
  </si>
  <si>
    <t>*Seguimiento y supervisión estricta de los contratos.
*Invitaciones y licitaciones con ganador a menor valor ofertado.
*No se realizan pagos anticipados ni antes de ejecución.</t>
  </si>
  <si>
    <t>*Listado de chequeo de documentos al momento de contratar.</t>
  </si>
  <si>
    <t>Fraude por manejo incorrecto de liquidación de contratos</t>
  </si>
  <si>
    <t>*Daños posteriores a la liquidación del contrato.
*Realización de giros posterior a la liquidación del contrato.
*Desarrollo de  productos y/o prestación de servicios con materiales o herramientas que no corresponden con los contratados.</t>
  </si>
  <si>
    <t>*Pérdidas económicas</t>
  </si>
  <si>
    <t>*Pólizas de responsabilidad civil y a terceros.
*Presupuesto y reintegros.</t>
  </si>
  <si>
    <t>*Estado de cuenta de servicios prestados para el cliente.</t>
  </si>
  <si>
    <t>Beneficiarse de productos o servicios para carácter personal.</t>
  </si>
  <si>
    <t>*Aprovechamiento de los funcionarios de sus labores para beneficiarse.
*Inadecuada definición del modelo de pago de comisiones de ventas y/o no autorizado.
*Comisiones liquidadas no autorizadas y no procedentes.
*Aprobar pagos que no corresponden a las actividades ejecutadas.</t>
  </si>
  <si>
    <t>*Detrimento patrimonial</t>
  </si>
  <si>
    <t>*Aprobación por parte de la Directora de todos los procesos.</t>
  </si>
  <si>
    <t>*Control de pago de metas de los ejecutivos comerciales</t>
  </si>
  <si>
    <t>Disminución de la demanda de los clientes por alquiler de espacios</t>
  </si>
  <si>
    <t xml:space="preserve">
*Definición inadecuada de tiempos de respuesta a las actividades planeadas.
*No inclusión o focalización de las partes interesadas
*Definición inadecuada de acuerdos de servicio (Qué entrego y qué recibo de los otros procesos).
*Favorecimiento, descuentos y manejo de precios con los clientes sin ser autorizados.    *Daño o pérdida de elementos en los espacios alquilados.</t>
  </si>
  <si>
    <t xml:space="preserve">
Estructuración de base datos con clientes potenciales.
Rueda de negocios.
Aprobación final de la tarifa por parte de la Gerente.</t>
  </si>
  <si>
    <t>Menor</t>
  </si>
  <si>
    <t>*Asignar un responsable del alquiler de los espacios.   *Establacer metas en ingresos.</t>
  </si>
  <si>
    <t>Gestión de Relaciones Corporativas</t>
  </si>
  <si>
    <t>Pérdida de credibilidad en el medio</t>
  </si>
  <si>
    <t>Automático</t>
  </si>
  <si>
    <t>Deficiente comunicación interna</t>
  </si>
  <si>
    <t>* Desinformación de los clientes internos frente a las comunicaciones relevantes de la entidad.
* Falla humana
* Falla en los procedimientos
*No contar con la base de datos actualizada de empleados.
*Falta de un plan de comunicaciones y activaciones internas.</t>
  </si>
  <si>
    <t>Gestión de Producción</t>
  </si>
  <si>
    <t>Producción</t>
  </si>
  <si>
    <t>NO</t>
  </si>
  <si>
    <t>Incumplimiento de la producción por manejo inadecuado de los recursos</t>
  </si>
  <si>
    <t>Afectación de ejecución presupuestal
Pérdidas económicas
Pérdida de clientes
Incumplimiento de meta
Afectación de imagen institucional</t>
  </si>
  <si>
    <t>Se utilizan los controles existentes como planeación diaria del personal y recursos técnicos dependiendo de los requerimientos diarios de los diferentes programas, lo que permite  actuar de manera oportuna con los recursos con que cuenta el canal, para atender los requerimientos  propios y de terceros, lo que evita la realización de productos no conformes que puedan afectar la buena imagen del canal.</t>
  </si>
  <si>
    <t>Videoteca</t>
  </si>
  <si>
    <t>Pérdida de material audiovisual y patrimonio histórico</t>
  </si>
  <si>
    <t xml:space="preserve">Afectación de imagen institucional
Perdida de la memoria histórica del canal 
Perdidas económicas </t>
  </si>
  <si>
    <t xml:space="preserve"> *Archivo programas, material audiovisual y claqueta por  parte de los realizadores del material que grabaron.
* Firma del formato de paz y salvo por parte del director de producción, que permite verificar antes de finalizar un contrato que no se tenga material pendiente por archivar.
* Seguimiento del personal de videoteca a los diferentes programas para verificar que no existan pendientes por archivar 
* Archivo de programas y material audiovisual en discos ópticos y servidores en la plataforma Minutaje
*Descarga local de material, desde las salas.
*Solicitud de copias mediante la plataforma de PQRS.</t>
  </si>
  <si>
    <t>La utilización de los controles existentes permite minimizar el riesgo, sumado al seguimiento del personal de videoteca a los diferentes programas realizando la verificación continua de que no existan pendientes por archivar 
Adicionalmente el archivo de programas y material audiovisual en discos ópticos y servidores es de gran importancia para conservar la memoria histórica del canal.
RESPALDO DE TODO EL MATERIAL EN DISCOS ÓPTICOS</t>
  </si>
  <si>
    <t>Dirección Tecnológica</t>
  </si>
  <si>
    <t>Unidad Técnica</t>
  </si>
  <si>
    <t>Perdida de información</t>
  </si>
  <si>
    <t>Interrupción de la operación</t>
  </si>
  <si>
    <t>Incumplimientos legales</t>
  </si>
  <si>
    <t>- Software  sin licencia o vencidos
- Implementación incompleta de Gobierno digital
- No cumplimiento de las obligaciones legales</t>
  </si>
  <si>
    <t>Perdida de activos</t>
  </si>
  <si>
    <t>- Falta de mantenimientos preventivos y correctivos
- Fallas eléctricas
- Catástrofes (inundación, incendio terremoto, etc.)
- Riesgo publico (robo,daño,etc)
- Mala manipulación
- Descuido de la custodia del equipo</t>
  </si>
  <si>
    <t>- Detrimento patrimonial
- No prestación del servicio
- Sanciones legales</t>
  </si>
  <si>
    <t>- Sistemas de control de acceso
- Mantenimiento de equipos
- Capacitación del personal
- Control de inventarios
- Circuito cerrado de CCTV</t>
  </si>
  <si>
    <t>- Fortalecer el control de inventarios
- Fortalecer el procedimiento de préstamo de equipos
- Implementación de RCI en el CER</t>
  </si>
  <si>
    <t>Acceso no autorizado a la información</t>
  </si>
  <si>
    <t>- Demandas
- Sanciones legales
- Uso indebido de la información</t>
  </si>
  <si>
    <t>Gestión administrativa y financiera</t>
  </si>
  <si>
    <t>Contabilidad</t>
  </si>
  <si>
    <t>Pagos dobles</t>
  </si>
  <si>
    <t>Directora administrativa y financiera</t>
  </si>
  <si>
    <t>Falta de efectividad en el manejo de bienes
No disposición de recursos necesarios para la ejecución del proceso
Inadecuada documentación de mecanismos de seguimiento</t>
  </si>
  <si>
    <t>Pérdidas económicas
Intervención de entes de control</t>
  </si>
  <si>
    <t>Continuar controles y verificación periódica</t>
  </si>
  <si>
    <t>Verificación por revisoría fiscal, conciliación periódica</t>
  </si>
  <si>
    <t>Gestión documental</t>
  </si>
  <si>
    <t xml:space="preserve">
Inadecuada custodia y administración documental</t>
  </si>
  <si>
    <t>Incumplimiento de obligaciones con terceros</t>
  </si>
  <si>
    <t>Tesorería</t>
  </si>
  <si>
    <t>Registro de cuentas bancarias, pago dual</t>
  </si>
  <si>
    <t>Fraude</t>
  </si>
  <si>
    <t>Eliminar pagos automáticos, definir procedimiento, control de plataforma bancaria</t>
  </si>
  <si>
    <t xml:space="preserve">Tesorería </t>
  </si>
  <si>
    <t>Documentación del proceso, expedición de acto administrativo, diseño de formato de arqueo</t>
  </si>
  <si>
    <t>Administración de bienes y servicios</t>
  </si>
  <si>
    <t>Verificación fisica, control de invetarios, implementación de planillas</t>
  </si>
  <si>
    <t>Reconocimiento de activos fijos en periodos diferentes a su adquisición.</t>
  </si>
  <si>
    <t>Presupuesto</t>
  </si>
  <si>
    <t>Expedición de certificados de CDP y CRP porteriores a la fecha de celebración de contratos</t>
  </si>
  <si>
    <t>Imputación presupuestal de gastos por rubros diferentes a los autorizados previamente</t>
  </si>
  <si>
    <t>Gestión jurídica</t>
  </si>
  <si>
    <t>* Copias de Seguridad
* Políticas de Seguridad de la Información.</t>
  </si>
  <si>
    <t>Gestión Humana</t>
  </si>
  <si>
    <t>Manipulación de la nómina</t>
  </si>
  <si>
    <t>*Creación de funcionarios ficticios y/o condiciones salariales y beneficios no autorizados.
*Liquidación de nómina a funcionarios ficticios.
*Accesos de creación, modificación y ajustes de funcionarios y parámetros de nómina a personal no autorizado.
*Accesos a personal no autorizado para visualizar información confidencial.
*Falta de control y trazabilidad de las actividades que se reportan como novedades (ausentismos, horas extras,
vacaciones, incapacidades, entre otras).
*Errores en el cargue de información por interfaces, cargue de archivos planos, entre otros.
*Legalizaciones con soportes de gastos no idóneos, sin relación de la actividad realizada y no originales.</t>
  </si>
  <si>
    <t>*Segregación de funciones para la preparación, revisión y pago de la nómina por medio de Ofimática.
*Cuadro de novedades por cada área que maneja un coordinador.
*Perfilamiento de usuarios.
*Control de monitoreo a variaciones significativas de la nómina.</t>
  </si>
  <si>
    <t>*Revisión aleatoría a liquidación de nómina.</t>
  </si>
  <si>
    <t>Prevenir
Retener
Proteger</t>
  </si>
  <si>
    <t>- Ataques informáticos (Virus, malware, ramsonware)
- Falla de equipos
- Falla humana
- Catástrofes (inundación, incendio, terremoto, etc.)
- Incumplimientos de Políticas de TI
- Falla eléctrica
- Obsolescencia de equipos</t>
  </si>
  <si>
    <t>- Sanciones legales
- No prestación del servicio
- Perdida económica
- Perdida de imagen</t>
  </si>
  <si>
    <t>Inoportunidad o falta de ejecución periódica de arqueos de caja</t>
  </si>
  <si>
    <t>Agencia TM</t>
  </si>
  <si>
    <t>Secretaría General</t>
  </si>
  <si>
    <t>Contenidos y distribución</t>
  </si>
  <si>
    <t>Vestuario</t>
  </si>
  <si>
    <t>Relaciones Corporativas</t>
  </si>
  <si>
    <t>Mercadeo</t>
  </si>
  <si>
    <t>Impacto</t>
  </si>
  <si>
    <t>Custodia de la información, medios digitales</t>
  </si>
  <si>
    <t>Verificación fisica, control de inventarios, implementación de planillas</t>
  </si>
  <si>
    <t>* Sanciones legales.
* Pérdidas Económicas.
* Procesos disciplinarios y administrativos.</t>
  </si>
  <si>
    <t>Rechazo de contenidos por parte de los clientes</t>
  </si>
  <si>
    <t>*Definición inadecuada de entradas, actividades y salidas.
*Definición inadecuada de secuencia lógica de actividades.
*Desconocimiento de acuerdos de servicio.
*Inadecuado seguimiento al proceso.</t>
  </si>
  <si>
    <t>Zona de riesgo alta</t>
  </si>
  <si>
    <t>Prevenir
Proteger
Transferir</t>
  </si>
  <si>
    <t>Actuar de manera oportuna con los recursos con que cuenta el canal, para poder atender los requerimientos del cliente y no afectar la buena imagen del canal.</t>
  </si>
  <si>
    <t>Activos improductivos</t>
  </si>
  <si>
    <t>Actualizar procedimiento y evaluación por comité de sostenibilidad</t>
  </si>
  <si>
    <t>Zona de riesgo extrema</t>
  </si>
  <si>
    <t>Prevenir
Proteger
Transferir
Eliminar</t>
  </si>
  <si>
    <t>Zona de riesgo moderada</t>
  </si>
  <si>
    <t>Zona de riesgo baja</t>
  </si>
  <si>
    <t>Aceptar</t>
  </si>
  <si>
    <t>Transacciones bancarias y de caja no autorizadas,
realizadas por funcionarios con inadecuada
segregación de funciones.</t>
  </si>
  <si>
    <t>Manjo dual de plataformas</t>
  </si>
  <si>
    <t>Insignificante</t>
  </si>
  <si>
    <t>Sofware parametrizado, control y seguimiento a contratos y compras, conciliaciones</t>
  </si>
  <si>
    <t>Reintegro de fondos fijos sin la aprobación y/o causación contable previa de la legalización e inexistencia de la misma.</t>
  </si>
  <si>
    <t>Administración de bienes y servicios, Contabilidad</t>
  </si>
  <si>
    <t>Deterioro y/o reducción de vida útil de activos fijos por ausencia de procedimientos de mantenimiento</t>
  </si>
  <si>
    <t>Verificación de activos, actas de baja</t>
  </si>
  <si>
    <t>Bajas de inventario y/o ajustes no justificados y/o autorizados</t>
  </si>
  <si>
    <t xml:space="preserve">Activos fijos no reconocidos en los estados financieros y sin trazabilidad de compra ni ubicación física.
</t>
  </si>
  <si>
    <t>Compras no autorizadas con las tarjetas de crédito corporativas por ausencia de un lineamiento corporativo</t>
  </si>
  <si>
    <t xml:space="preserve">Erogaciones de dinero y/o uso de efectivo sin evidencia de recibido por el beneficiario y/o no soportados. </t>
  </si>
  <si>
    <t>Inadecuado reconocimiento y/o parametrización de depreciaciones, amortización, provisión y agotamiento</t>
  </si>
  <si>
    <t>Información financiera no confiable por activos fijos obsoletos y/o en mal estado no identificados.</t>
  </si>
  <si>
    <t>Información no confiable por ausencia de un procedimiento periódico de toma física de activos</t>
  </si>
  <si>
    <t>Las causaciones contables no cuentan con una trazabilidad de documentos por medio de transacciones definidas para cada operación.</t>
  </si>
  <si>
    <t>Pagos o transacciones a proveedores ficticios y no autorizados y/o sin documentación idónea de soportes.</t>
  </si>
  <si>
    <t>Pérdida de activos fijos y/o ausencia de trazabilidad al no contar con identificación y ubicación física</t>
  </si>
  <si>
    <t>Sanciones contables, legales y tributarias por inadecuada causación de hechos económicos o informaciòn inexacta</t>
  </si>
  <si>
    <t>Sanciones por incumplimientos legales/regulaciones en el proceso de adquisición y/o transacciones de activos.</t>
  </si>
  <si>
    <t>OBSERVACIONES</t>
  </si>
  <si>
    <t>Políticas que persiguen intereses individuales y no colectivos.</t>
  </si>
  <si>
    <t xml:space="preserve">No inclusión del canal por el gobierno central en las dinámicas de planificación y control del municipio
</t>
  </si>
  <si>
    <t>Pérdidas económicas
Pérdida de clientes
Afectaciones a la imagen</t>
  </si>
  <si>
    <t>Manuales de Funciones y responsabilidades claramente definidos</t>
  </si>
  <si>
    <t>Capacitación Interna
Comités Internos
Validación de políticas por diferentes directivos
Aplicación del procedimiento de control disciplinario interno en los casos que ocurra</t>
  </si>
  <si>
    <t>Gerente</t>
  </si>
  <si>
    <t>Usufructo o aprovechamiento de los contenidos y videoteca propiedad del canal</t>
  </si>
  <si>
    <t>Bajo sentido de pertenencia
Fallas en la documentación formal de responsabilidades
Poca cultura de la información y la formalidad
Inexistencia de controles de las responsabilidades
No aplicación de control de responsabilidades
Gestión ineficaz de sanciones</t>
  </si>
  <si>
    <t xml:space="preserve">
Sanciones
Pérdidas económicas
Afectaciones a la imagen</t>
  </si>
  <si>
    <t>Responsables de videoteca
Registros de entrada y salida de productos de videoteca
Cláusula de propiedad asociada a los contratos
Mosca de marca de canal
Claqueta de identificación de programas</t>
  </si>
  <si>
    <t>Formalización de cláusulas de propiedad en todos los contratos.
Definición de perfiles en producciones críticas
Lista de chequeo de regulaciones a revisar.</t>
  </si>
  <si>
    <t>Director de Programación</t>
  </si>
  <si>
    <t>Información maquillada</t>
  </si>
  <si>
    <t>Insuficiente idoneidad de los medios de soporte (físico o digital)
Fallas en la documentación formal de responsabilidades
No aplicación de control de responsabilidades
No documentación de mecanismos de seguimiento
Gestión ineficaz de sanciones</t>
  </si>
  <si>
    <t xml:space="preserve">
Sanciones
Pérdidas económicas</t>
  </si>
  <si>
    <t>Informe de operaciones recíprocas
Auditorías financieras
Informes de estados financieros a la junta directiva</t>
  </si>
  <si>
    <t>Revisoría fiscal externa</t>
  </si>
  <si>
    <t>Robo de campañas</t>
  </si>
  <si>
    <t>Definición inadecuada de actividades del proceso para el logro de objetivos
Bajo nivel de formalización en la definición de políticas (documentada)
Inexistencia de un plan de trabajo para gestionar el proceso
Inexistencia de indicadores para la gestión y los resultados
Desonocimiento del impacto de la interacción entre procesos clientes y proveedores
Inadecuado monitoreo de la satisfacción del cliente del proceso</t>
  </si>
  <si>
    <t>Indemnizaciones
Sanciones
Afectaciones a la imagen</t>
  </si>
  <si>
    <t>Procedimientos de aceptación de producto en los contratos.</t>
  </si>
  <si>
    <t>Aplicación del procedimiento de control disciplinario interno en los casos que ocurra
Optimización de procedimientos de aceptación de producto en los contratos</t>
  </si>
  <si>
    <t>Directora de Agencia y Central de Medios</t>
  </si>
  <si>
    <t>Contratación dirijida</t>
  </si>
  <si>
    <t>Contratación de personal</t>
  </si>
  <si>
    <t>Pérdidas económicas
Afectaciones a la imagen</t>
  </si>
  <si>
    <t>Comité de contratación.
Supervisión y seguimiento Contrato empresa servicios temporales</t>
  </si>
  <si>
    <t>Emisión de contenidos o pautas sin cumplimiento de requisitos</t>
  </si>
  <si>
    <t>Pauta publicitaria sin el cumplimiento de requisitos.
Cobertura mediática, sesgo editorial sin aprobación comercial.</t>
  </si>
  <si>
    <t>Procedimientos de comercialización, y emisión de contenidos comerciales</t>
  </si>
  <si>
    <t>Auditorias Internas.
Seguimiento a ventas y productos comercializados.</t>
  </si>
  <si>
    <t>Clientelismo en contratación de personal.
Contratación de personal sin cumplir el perfil requerido.</t>
  </si>
  <si>
    <t>Evaluación de ingresos de personal en el comité de contratación.
Diligenciamiento de formulario de ingreso de nuevo personal por la empresa temporal</t>
  </si>
  <si>
    <t>Dirección de Contenidos y Distribución</t>
  </si>
  <si>
    <t>Dirección de producción</t>
  </si>
  <si>
    <t>Dirección técnica</t>
  </si>
  <si>
    <t>Dirección administrativa y financiera</t>
  </si>
  <si>
    <t>Dirección Agencia Tm</t>
  </si>
  <si>
    <t>Dirección de Relaciones Corporativas</t>
  </si>
  <si>
    <t>Gerente
Dirección de Planeación</t>
  </si>
  <si>
    <t>Jefatura de Gestión Humana</t>
  </si>
  <si>
    <t>Tesoreria</t>
  </si>
  <si>
    <t>Fraude - Corrupción</t>
  </si>
  <si>
    <t>Capacitación, apoyo tecnico y actualizar procedimiento</t>
  </si>
  <si>
    <t>*Cuadro de programación semanal para distribución del personal y equipos de acuerdo a los requerimientos diarios.
*Programación diaria del personal por medio la plataforma “CONTROL DE ACCESO PERSONAL DE PRODUCCIÓN, Formato CÓDIGO:FT-GH-NO-01
*Grupo primario
*Formato de cargos críticos con reemplazos definidos 
*Cotización con especificaciones definidas de recursos técnicos y humanos contratados 
*Control de visita técnica, formato “CÓDIGO: FT-GO-PD-04, VERSIÓN: 05”
Informar a la dirección de programación posibles inconvenientes para la toma de decisiones oportuna</t>
  </si>
  <si>
    <t>*Imagen publicitaria no distintiva, sin definición de un manual de marca, piezas y signos de imagen y no autorizado por el máximo nivel de la organización.
*Noticias o comentarios negativos sobre el Canal que se generen en otros medios de comunicación, redes sociales, rumor generalizado.
*Campañas de posicionamiento de imagen mal estructuradas.
*Falta de un plan de actividades de comunicación externa.
*Legalización de actividades de publicidad no justificadas y/o definidas en la planeación, sin autorización y sin soportes e informes de ejecución.</t>
  </si>
  <si>
    <t>- Sanciones legales
- No prestación del servicio
- Perdida de imagen
- Peridas economicas</t>
  </si>
  <si>
    <t>- Control de inventarios de software
- Manejo de perfiles de administrador
- Implementación de Gobierno Digital
- Normograma actualizado
-Aplicativo de obligaciones legales</t>
  </si>
  <si>
    <t xml:space="preserve">
- Formular proyectos de renovación tecnológica
-Simulaciones de ataques
</t>
  </si>
  <si>
    <t>- Perdida económica
- Sanciones legales
- Perdida de imagen
- Memoria corporativa</t>
  </si>
  <si>
    <t>Casi seguro</t>
  </si>
  <si>
    <t>- Software de seguridad informática
- Mantenimiento de equipos
- Capacitación del personal
- Sistemas de respaldo de la información.
- Sistema eléctrico robusto y con redundancia.
- Sistema de protección contraincendios
- Perfiles de usuario
- Firewall de ultima generación
- Directorio activo
- Servidor alpha de respaldo
- Pruebas de ethical hacking
- Backups de respaldo en la nube</t>
  </si>
  <si>
    <t xml:space="preserve">- Implementación del modelo de gobierno digital
- Socialización del manual de políticas de TI
Implementación de Herramienta SIEM
</t>
  </si>
  <si>
    <t xml:space="preserve">
- Vulnerabilidades de los sistemas
- Fallas humanas
- Incumplimientos de Políticas de TI
- Sistemas operativos desactualizados
- Fallas en la parametrización en los controles
- Perfiles de usuarios
- Fuga de infomación</t>
  </si>
  <si>
    <t>- Mantener actualizados los software
- Fortalecimiento de las protecciones perimetrales de la red
- Aplicación del Manual de Políticas de TI
- Capacitación del personal
- Directorio activo
- Política de usuarios y perfiles
- Nuevo aplicativo para  aplicativo para gestión documental
- Aplicativo para paz y salvos de funcionarios 
- Acuerdos de confidencialidad</t>
  </si>
  <si>
    <t xml:space="preserve">- Implementación del modelo de gobierno digital
- Socialización del manual de políticas de TI
- Simulación de ataques
</t>
  </si>
  <si>
    <t>- Falla eléctrica
- Falla en equipos
- Falla software
- Falla de conectividad
- Obsolescencia de equipos
- Falla humana
- Ataque cibernetico</t>
  </si>
  <si>
    <t xml:space="preserve">- Sistema eléctrico robusto y con redundancia.
- Mantenimiento de equipos
- Planes de renovación tecnológica
- Sistemas de respaldo para la conectividad
- Plan De Recuperación De Desastres Y Continuidad Del Negocio </t>
  </si>
  <si>
    <t>*Pérdidas económicas
*Pérdida de clientes
*Afectación de imagen institucional</t>
  </si>
  <si>
    <t>La contratación de servicios  por medio de Solicitud Pública de Ofertas / Solicitud Privada de Ofertas, con indicaciones claras en las especificaciones del contrato, obligaciones del contratista, forma de pago, entre otros</t>
  </si>
  <si>
    <t xml:space="preserve">*Sobre o subocupación de la  producción por no considerar la planeación de la capacidad operativa
*Incumplimiento de la programación de producción por ausencia de operarios no considerada en la planeación
(Vacaciones, capacitaciones, turnos, capacidad de personal), inadecuada definición de personal fijo y temporal.
*Incumplimientos y sobrecostos por cambios de programas de producción no autorizados.
</t>
  </si>
  <si>
    <t>*Eliminación voluntaria o involuntaria del material audiovisual.
*Ataque a los servidores de almacenamiento.
*Uso indebido de las imágenes del canal.
*inadecuado mantenimiento a la infraestructura.
*Falta de almacenamiento del material audiovisual y entrega a videoteca.</t>
  </si>
  <si>
    <t>*Aprovechamiento de los funcionarios de sus labores para beneficiarse de alianzas, negociaciones y pretación del servicio Tour Telemedellín.</t>
  </si>
  <si>
    <t>Control a proveedores
*A través de contrato.
*Recepción y verificación de informes antes de ejecutar el pago.
*Informes de supervisión y/o de seguimiento.
Control a convenios
*Recepción de propuesta escrita por ambas partes
*Elaboración de un contrato de vinculación
*Seguimiento al cumplimiento del producto o servicio prometido por las partes.
Control a campañas
*Solicitudes de merchandising para activación de marca apegados a lista de precios consignada en los estudios de mercado que se hayan consignado en la contratación del operador.
*Registro con cronograma de todas las actividades desarrolladas para la ejecución de las campañas, con evidencias fotográficas y especificación de los lugares y públicos que han sido activados.
*Inventario del merchandising.
Control registro de ingreso Tour Telemedellín
*Opción al cliente de hacer la consignación directa a una cuenta de ahorros del canal #10530802529
*Emisión de recibo por parte del canal, a través del sistema Ofimatica.
*El valor que se tenga en efectivo se lleva a consignación por parte de la persona encargada y certificada para ello, quién debe traer el recibo de la consignación que posteriormente se entrega al área financiera.</t>
  </si>
  <si>
    <t xml:space="preserve">*Implementación procedimiento PR-MC-GM-09 Recaudo Tour Telemedellín.
*Implementar control de inventario (Interno) del merchandising que se destina a eventos.
*Atento cumplimiento a los controles establecidos para cada una de las actividades del área de mercadeo.
*Revisión y seguimiento por parte de la directora de relaciones corporativas.
</t>
  </si>
  <si>
    <t>*Campañas internas 
*Optimización del flujo de información de los canales de difusión
*Actualización constante de ingreso y retiro de personal
*Carteleras digitales con información de campañas internas   
*Comunicado semanal    
*Chat con información oportuna</t>
  </si>
  <si>
    <t>*Creación de todas las piezas audiovisuales para el canal según el manual de marca de Telemedellín. Todo bajo esos estándares y revisión de Casa Creativa, seguido de la dirección de Relaciones Corporativas.
*Emisión de boletines semanales denominados “Telemedellín te Conecta”. Estos boletines se envían a todos los medios de comunicación locales, regionales, MAICC y los más relevantes del orden nacional.
*Ejecución de planes de medios sobre la gestión de Telemedellín y sus logros que permitan la cercanía con los periodistas y medios de la ciudad.
*Campañas de posicionamiento bien estructuradas, con segmentación de público y alcance por canales efectivos de comunicación para la comunidad.
*Planteamiento de estrategia para la rendición de cuentas.</t>
  </si>
  <si>
    <t>Planeación cercana con la dirección frente a las respuestas a los medios.
Protocolos definidos sobre voceros autorizados.
Planes de medios con aliados estratégicos.
Activación de marca, promoviendo la marca del Canal, sus actividades y productos
Stand en ferias y eventos de relevancia para la ciudad
Plan de mercadeo para la difusión de hitos</t>
  </si>
  <si>
    <t>Gestión Producción</t>
  </si>
  <si>
    <t xml:space="preserve">*Creación de grupo de whatsapp con todos los realizadores * * Se realiza semanalmente un comité operativo de contenidos y producción
* Seguimiento desde la Dirección con cada uno de los líderes: Digital, Graficación, Noticiero y emisión.
* Monitoreo continuo de publicaciones a través de todos los canales Digital y señal. </t>
  </si>
  <si>
    <t xml:space="preserve">*Procedimiento de revisión de la calidad del contenido para emisión previo a la ingesta de los contenidos.
</t>
  </si>
  <si>
    <t>Hackeo de cuentas</t>
  </si>
  <si>
    <t>Publicaciones prematuras - No aprobadas</t>
  </si>
  <si>
    <t>Difusión de Noticias falsas - Fake News</t>
  </si>
  <si>
    <t>Uso de imágenes sin consentimiento de personas naturales</t>
  </si>
  <si>
    <t>Uso de música, imágenes y videos sin licencia - Derechos de autor</t>
  </si>
  <si>
    <t>Capacitación constante del personal jurídico que tiene a cargo los procesos.
Seguimiento a demandas en proceso, de acuerdo a sus etapas.</t>
  </si>
  <si>
    <t>Manejo inadecuado de la defensa judicial.</t>
  </si>
  <si>
    <t>Actualización normativa
Capacitación a los profesionales jurídicos
Capacitación al personal que hace parte de la contratación 
Socialización de los procedimientos y manuales.</t>
  </si>
  <si>
    <t>Secretaría general</t>
  </si>
  <si>
    <t>Indebido uso de la información jurídica</t>
  </si>
  <si>
    <t xml:space="preserve">Políticas de tratamiento de datos personales y políticas de seguridad (apoyo de TI)
Administración de usuarios y contraseñas
Filtrado de contenido
</t>
  </si>
  <si>
    <t>Demoras en el procedimiento de contratación</t>
  </si>
  <si>
    <t>Capacitación
Comunicación, cuando amerite, donde se evidencie el incumplimiento de los procedimientos</t>
  </si>
  <si>
    <t>Estudios Previos y/o Pliegos de condiciones direccionados a favorecer un proponente específico.
Exigencia de requisitos e insumos técnicos que restrinjan la pluralidad de oferentes.
Desconocimiento u omisión de los manuales internos y de normatividad en general, para beneficiar a un oferente.</t>
  </si>
  <si>
    <t>Investigaciones por parte de los entes de control
Sanciones
Afectaciones a la imagen</t>
  </si>
  <si>
    <t>Manual de contratación actualizado, socializado e implementado.
Comité de contratación.
Plataforma administrativa.</t>
  </si>
  <si>
    <t>Aplicación del procedimiento de control disciplinario interno en los casos que se materialice.
Optimización de procedimientos de contratación.</t>
  </si>
  <si>
    <t>Vinculación de Proveedores que no cumplen con los requisitos mínimos al interior del manual de contratación y leyes complementarias.</t>
  </si>
  <si>
    <t>*Apertura de procesos
*Deficiencia en el producto o servicio. entregado.
*Afectaciones a la imagen.</t>
  </si>
  <si>
    <t>*No implementar los requisitos internos para la contratación.
*Ineficacia en la ejecución de actividades estipuladas contractualmente.
*Deficiencia en la supervisión del contrato.</t>
  </si>
  <si>
    <t>*Revisión de documentos que se entregan en procesos de selección
*Verificación del estado del proveedor o contratista en entes de control
Certificado de inhabilidades e incompatibilidades
*Verificación de experiencia de los contratistas conforme al producto a contratar.</t>
  </si>
  <si>
    <t xml:space="preserve">* Actualización del manual de contratación.
* Implementación del manual de supervisión.
*Formalizar requerimiento de inhabilidades e incompatibilidades
</t>
  </si>
  <si>
    <t>Secreataría General</t>
  </si>
  <si>
    <t>Ausencia o desconocimiento de procedimientos y manuales internos y normas en general.</t>
  </si>
  <si>
    <t>Directores de procesos</t>
  </si>
  <si>
    <t>Deficiencia en la supervisión de los contratos.</t>
  </si>
  <si>
    <t xml:space="preserve"> 
*Desconocimiento de las funciones de la supervisión del contrato.
*Desconocimiento de las obligaciones contractuales.</t>
  </si>
  <si>
    <t xml:space="preserve">*Pérdida de clientes
*Afectación de imagen institucional
*Problemas legales 
*Riesgo legal por incumplimientos contractuales
*Pérdidas económicas por contratación de proveedores con precios no competitivos en el mercado
*Aprobar pagos que no corresponden a las actividades ejecutadas.
*Aprobación inadecuada de anticipos.
</t>
  </si>
  <si>
    <t>*Creación, implementación y capacitación de manual de supervisión.
*Definión clara de términos del contrato desde los estudios previos. 
*Revisión técnica, de precio y de experiencia en cada una de las invitaciones y licitaciones publicas. 
*Plataforma administrativa para control de contratos. 
*Correo electrónico con las cotizaciones de los precios de servicios adicionales a los solicitados en los pliegos de contratación.</t>
  </si>
  <si>
    <t>Digital</t>
  </si>
  <si>
    <t>* Perdidas economicas
* Pérdida de imagen</t>
  </si>
  <si>
    <t xml:space="preserve">
* No disposición de recursos necesarios para la ejecución del proceso
* Falta de capacitación del proceso. 
* Inadecuada documentación de manuales y procedimientos de seguimiento</t>
  </si>
  <si>
    <t>* Posibles pérdidas económicas y/o sanciones
* Intervención de entes de control</t>
  </si>
  <si>
    <t>* Verificación de soportes antes de realizar cualquier tipo de causación.
* Procedimientos y manuales contables</t>
  </si>
  <si>
    <t xml:space="preserve">
* Actualización y socialización de manuales y procedimientos contables.</t>
  </si>
  <si>
    <t>* Inadecuada documentación de manuales y procedimientos de seguimiento
* No aplicación de control de responsabilidades
* Falta de verificaciones previas al pago.</t>
  </si>
  <si>
    <t>* Pérdida de liquidez de la entidad
* Intervención de entes de control</t>
  </si>
  <si>
    <t xml:space="preserve">* Organización de los pagos por bloques de tipos de pago
* Consecutivo de egresos
* Conciliación bancaria elaborada por alguien diferente al área de tesorería
</t>
  </si>
  <si>
    <t>* Doble verificación y aprobación de pagos
* Implementación de módulo de nueva forma de pago por PSE (Ofimática)</t>
  </si>
  <si>
    <t>Derechos y obligaciones no reconocidas y/o inexactas, y/o fuera del periodo contable.</t>
  </si>
  <si>
    <t>* Falta de procedimientos definidos.
* No cumplimiento del procedimiento establecido
* Falta de capacitación al personal</t>
  </si>
  <si>
    <t>* Información financiera inexacta
* Intervención de entes de control
* Pérdida de credibilidad institucional
* Reprocesos administrativos</t>
  </si>
  <si>
    <t>* Conciliación de la facturación electrónica recibida vs la facturación registrada en Ofimática.</t>
  </si>
  <si>
    <t>* Falta de inventario físico
* Falta de criterio técnico para la baja de un bien 
* Falta de efectividad en el manejo de bienes
* Deficiencia en el proceso de adquisición de un activo
* Baja articulación entre las áreas</t>
  </si>
  <si>
    <t>* Pérdidas económicas
* Intervención de entes de control</t>
  </si>
  <si>
    <t>* Plan de adquisiciones
* Inventario del almacén de suministros
* Comité de contratación</t>
  </si>
  <si>
    <t>* Error humano en la parametrización Ej: Mala asignación la vida útil del activo.
* Falta de actualización y socialización de políticas contables.
* Falta de comunicación entre las áreas.</t>
  </si>
  <si>
    <t>* Inexactitud en los estados financieros
* Intervención de entes de control
* Reprocesos administrativos</t>
  </si>
  <si>
    <t>* Cociliación de modulos contables
* Segregación de la información
* Flujo de información óptimo entre las áreas.</t>
  </si>
  <si>
    <t>* Revisión anual de vidas útiles.</t>
  </si>
  <si>
    <t xml:space="preserve">Pérdida de activos fijos por ausencia de cobertura de seguros
</t>
  </si>
  <si>
    <t xml:space="preserve">Diferencia entre a información de Activos fijos en los estados financieros y la toma física.
</t>
  </si>
  <si>
    <t>* Manual de defensa jurídica y prevención del daño antijurídico
* Reportes y conocimiento de los procesos ante el Comité de Conciliación
* Apoyo a través de abogados internos y externos para la defensa judicial.</t>
  </si>
  <si>
    <t>* Condenas económicas, que ordenan pagos a favor de terceros.
* Imagen institucional afectada localmente por hechos que afectan a algunos usuarios o ciudadanos.
* Fallos desfavorables para la entidad</t>
  </si>
  <si>
    <t>* Equipo jurídico insuficiente
* No realizar la preparación necesaria para la adecuada defensa
* Información insuficiente o tardía para realizar la preparación y ejercicio de la defensa judicial y extrajudicial, que generen fallos desfavorables para la entidad.
* Falta de actualización normativa
* Exceso de carga laboral</t>
  </si>
  <si>
    <t>* Omisión de normas procedimentales y sustanciales que rigen el proceso de contratación especial.
* Incumplimientos contractuales.
* Aplicación de normas derogadas en actos administrativos.</t>
  </si>
  <si>
    <t xml:space="preserve">
* Intervención de entes de control
* Acciones judiciales en contra de la entidad.
</t>
  </si>
  <si>
    <t xml:space="preserve">* Pérdida de imagen institucional
* Inicios de procesos sancionatorios, disciplinarios, fiscales, penales
* Pérdida de recursos económicos
</t>
  </si>
  <si>
    <t>* Falta  de planes contingencia que permitan la recuperación de la información 
* Desconocimiento de las políticas de Seguridad de la Información.
* Deficiencias en la Infraestructura Tecnológica para respaldo de Información.</t>
  </si>
  <si>
    <t>* Demora en solicitudes y documentos por parte de contratistas.
* Desconocimiento de las diferentes dependencias del proceso de contratación y sus componentes.
* Deficiencia en la estructuración de los documentos y estudios previos por parte de las áreas técnicas.
* Urgencia para dar cumplimiento a los plazos de radicación de la documentación  para la apertura del proceso de selección.
* Falta de relacionamiento entre la parte jurídica, técnica y financiera.
*  Incumplimiento al cronograma de contratación específica.</t>
  </si>
  <si>
    <t xml:space="preserve">* Demora en la entrega de productos o servicios por parte del contratista.
* Afectación de ejecución presupuestal
* Pérdidas económicas
* Pérdida de clientes
* Interrupción de la operación
* Incumplimiento de metas
* Afectación de confianza institucional
* Intervención por parte de un ente de control u otro ente regulador.
</t>
  </si>
  <si>
    <t xml:space="preserve">* Manual de contratación actualizado, publicado y socializado.
* Formatos estandarizados
* Revisión de procesos por parte de la Secretaría General
* Apoyo de la plataforma administrativa en la ejecución de la contratación.
</t>
  </si>
  <si>
    <t>Deterioro de activos fijos y de cartera no reconocidos y/o con errores en el valor.</t>
  </si>
  <si>
    <t>* No realización de test del deterioro de propiedad planta y equipo.
* Falla humana en la digitación de la información de deterioro en los activos fijos</t>
  </si>
  <si>
    <t>* Inexactitud en la información financiera
* Hallazgos de los entes de control</t>
  </si>
  <si>
    <t xml:space="preserve">* Politicas contables actualizadas y socializadas.
* Verificación por parte de la revisoría fiscal y control interno
</t>
  </si>
  <si>
    <t xml:space="preserve">Informes financieros inexactos </t>
  </si>
  <si>
    <t>* Falta de capacitación del personal.
* Desactualización o ausencia de procedimiento y política contable.
* Falla en la verificación de informes financieros por parte de la Revisoría Fiscal.</t>
  </si>
  <si>
    <t>* Inexactitud en la información financiera
* Hallazgos de los entes de control
* Sanciones económicas y/o legales
* Afectación en la toma de decisiones</t>
  </si>
  <si>
    <t>* Politicas y procedimeintos contables.
* Verificación por parte de la Revisoría Fiscal.
* Adecuada segregación de funciones.</t>
  </si>
  <si>
    <t>* Politicas y procedimeintos contables actualizados y socializados.
* Capacitación del personal.
* Realizar circularizaciones de saldos.</t>
  </si>
  <si>
    <t>Sanciones contables, legales y tributarias por inadecuada causación de hechos económicos o informaciòn inexacta u omisión.</t>
  </si>
  <si>
    <t>* Desactualización o ausencia de procedimientos contables
* Falta de cumplimiento de procedimiento.
* Cambios normativos no implemetados o desconocidos.
* Inoportunidad en la recepción de la información en contabilidad.</t>
  </si>
  <si>
    <t>* Pérdidas económicas
* Detrimento patrimonial
* Intervención de entes de control
* Inexactitud d ela información financiera.</t>
  </si>
  <si>
    <t>* Notificación de obligaciones (Plataforma administrativa)
* Actualización normativa en portales tributarios (Actualicese)
* Verificación por revisoría fiscal
* Conciliación periódica</t>
  </si>
  <si>
    <t>* Actualización y socialización de políticas contables.
* Fortalecer la Cultura de Control interno al interior de cada proceso.</t>
  </si>
  <si>
    <t>* Contraseñas debiles o compartidas con muchas personas
* No uso de autenticación en dos pasos.
* Errores humanos al ingresar credenciales en sitios maliciosos (phishing).
* Ausencia de protocolo del retiro (Eliminar accesos y cambios d contraseñas) a personal que se retira.</t>
  </si>
  <si>
    <t>* Robo y /o eliminación de las cuentas institucionales.
* Difusión de contenido no adecuado
* Daño imagen institucional
* Debilitamiento de credibilidad digital</t>
  </si>
  <si>
    <t>* Ausencia o debilidad en los procedimientos de aprobación de contenido. 
* Falta de revisión previa
* Automatización mal configurada
* Publicación directa por parte de personal no autorizado o sin supervisión.
* Presión institucional por publicar información de forma inmediata.
* Falta de capacitación del equipo sobre protocolos de comunicación y confidencialidad.
* Errores humanos (subida accidental o programada por error).</t>
  </si>
  <si>
    <t>* Desinformación a la ciudadanía o a los grupos de interés.
* Afectación de la reputación institucional.
* Observaciones o sanciones de entes de control (Procuraduría, Contraloría, SIC).
* Pérdida de confianza en los canales de comunicación oficiales.
*Ineficiencia en el proceso y Reprocesos operativos.</t>
  </si>
  <si>
    <t xml:space="preserve">Riesgo en seguridad de las cuentas digitales por un manejo inadecuado de accesos.
</t>
  </si>
  <si>
    <t xml:space="preserve">* Falta de renovación periódica de contraseñas.
* Uso de contraseñas débiles o fácilmente predecibles.
* Almacenamiento de contraseñas en medios inseguros (papel, notas, navegadores sin cifrado).
* Reutilización de la misma contraseña en múltiples sistemas o cuentas.
* Contraseña de dominio público.
</t>
  </si>
  <si>
    <t xml:space="preserve">
* Suplantación de identidad institucional o individual.
* Publicaciones indebidas o maliciosa, envío de correos falsos desde cuentas oficiales.
* Pérdida de confianza institucional por parte de la ciudadanía.
* Observaciones o sanciones de entes de control (SIC, Procuraduría, Auditoría Interna).
* Intervención de un ente de control.
* Pérdida de información confidencial.
</t>
  </si>
  <si>
    <t>*  Establecer políticas robustas de contraseñas (mínimo 8-12 caracteres, con complejidad y cambio periódico).
* Capacitación regular a los funcionarios sobre ingeniería social, phishing y buenas prácticas digitales.
* Mantener equipos con actualización de antivirus.
* Cambio de claves periódicas.
* Roles definidos en redes sociales.</t>
  </si>
  <si>
    <t>*  Flujo de aprobación obligatorio con responsables definidos.
* Reunión de tráfico / Control de la parrilla
*  Capacitación a responsables de contenido sobre normativas de publicación y gestión de la información.</t>
  </si>
  <si>
    <t>* Implementación de políticas institucionales de contraseñas seguras (mínimo 12 caracteres, con complejidad).
* Cambio obligatorio de contraseñas cada 60–90 días.
* Capacitación periódica en buenas prácticas de seguridad digital y riesgos como phishing.
* Segregación de roles.</t>
  </si>
  <si>
    <t xml:space="preserve">* Elaboración protocolo de retiro
* Elaboración de procedimiento para la administración de redes sociales
</t>
  </si>
  <si>
    <t>* Definir Manual de estilo y/o protocolo institucional de publicaciones digitales (aprobado por dirección).
* Capacitación al personal
* Validación de fientes oficiales de noticias a publicar.</t>
  </si>
  <si>
    <t>Penalización o limitación de redes sociales</t>
  </si>
  <si>
    <t>* Pérdidas económicas
* Interrupción de la operación
* Incumplimiento de meta</t>
  </si>
  <si>
    <t>* Sanciones legales.
* Pagos indebidos
* Inadecuadas retenciones
* Pérdidas Económicas.
* Procesos disciplinarios y administrativos.
* Reclamaciones o demandas
* Reprocesos administrativos</t>
  </si>
  <si>
    <t>* Accesos a personal no autorizado para la manipulación de la nómina
* Errores en el cálculo y cargue de información de salarios y prestaciones
* Personal no idóneo</t>
  </si>
  <si>
    <t>* Doble revisión nómina
* Segregación de funciones para la preparación, revisión y pago de la nómina por medio de Ofimática.
*Cuadro de novedades de horas extras por cada área que maneja un coordinador.
*Perfilamiento de usuarios y controles de acceso al módulo de nómina.
* Cálculo automático de horas extras de la plataforma administrativa</t>
  </si>
  <si>
    <t>* Revisión aleatoría a liquidación de nómina.
* Auditorías periodicas al proceso de nómina
* Conciliaciones mensuales de nómina
* Revisión y/o actualización de procedimiento de nómina</t>
  </si>
  <si>
    <t>Capacitación insuficiente o inadecuada</t>
  </si>
  <si>
    <t>* Falta de planificación del plan de capacitación
* Presupuesto limitado
* Limitaciones normativas para brindar capacitación a todo el personal de la entidad</t>
  </si>
  <si>
    <t>* Bajo desempeño
* Pérdida en la calidad del servicio</t>
  </si>
  <si>
    <t xml:space="preserve">* Plan de capacitación.
* Registro de asistencia a capacitaciones
* Comité de capacitación
</t>
  </si>
  <si>
    <t>* Implementar estrategia de gestión del conocimiento, donde los empleados de planta se capaciten y compartan este aprendizaje con los demás empleados. 
* Desarrollar alianzas con instituciones de capacitación.</t>
  </si>
  <si>
    <t>Tratamiento indebido de datos personales</t>
  </si>
  <si>
    <t>Incumplimiento en reportes a entes de control</t>
  </si>
  <si>
    <t>Partidas conciliatorias no identificadas.</t>
  </si>
  <si>
    <t>* Demora en el proceso de registro, supervisión y legalización de las facturas por pagar.
* inadecuada priorización de los pagos
* Planeación deficiente de flujo de caja</t>
  </si>
  <si>
    <t>* Pérdidas de reputación y confianza de proveedores.
* Suspensión de entrega y suspensión de servicio
* Intervención de entes de control
* Pérdidas económicas</t>
  </si>
  <si>
    <t>* Verificar procedimiento, actualizar.
* Política de priorización de pagos.</t>
  </si>
  <si>
    <t>* Memorando de actividades de tesorería a contabilidad
* Procedimiento para el pago de facturas
Elaboración semanal para el flujo de caja
* Informe de estado de cuenta de cuentas por pagar</t>
  </si>
  <si>
    <t>Incumplimiento en el pago de obligaciones fiscales</t>
  </si>
  <si>
    <t xml:space="preserve">* Procedimeiento y políticas de manejo de la caja menor.
* Arqueos de caja y verificación de contabilidad.
</t>
  </si>
  <si>
    <t>* Revisión y actualización del procedimiento.</t>
  </si>
  <si>
    <t>Deficiente manejo de la tarjeta de crédito corporativa</t>
  </si>
  <si>
    <t>* Realizar compras no autorizadas. 
* No desvinculación de suscripciones.
* Ausencia de política y/o procedimeintos establecidos.</t>
  </si>
  <si>
    <t xml:space="preserve">* Cancelación anual del plástico y solicitud de uno nuevo.
* Procedimiento para pagos de tarjeta de crédito.
* Legalización quincenal de consumo.
</t>
  </si>
  <si>
    <t>Revisión y /o actualización de procedimiento.</t>
  </si>
  <si>
    <t>* Ausencia o desconocimiento de la política institucional de protección de datos personales.
* Manejo inadecuado de bases de datos y desconocimiento de la ley.
* Recolección de datos sin el consentimiento previo, expreso e informado del titular.
* Compartir o transferir datos con terceros sin autorización legal o contractual.
* Desactualización de bases de datos y falta de trazabilidad en su uso.</t>
  </si>
  <si>
    <t>* Sanciones por la SIC.
* Afectación de la imagen y reputación institucional.
* Recepción de demandas.
* afectaciones económicas derivadas de la atención a reclamaciones o demandas.</t>
  </si>
  <si>
    <t>* Política de protección de datos.
* Recolección de datos siempre con consentimiento informado y documentado.</t>
  </si>
  <si>
    <t>* Capacitación periódica a servidores sobre el régimen de protección de datos y manejo de información sensible (Ley 1581).</t>
  </si>
  <si>
    <t>Diseño e implementación de programas de bienestar laboral que no responden a las necesidades reales del personal</t>
  </si>
  <si>
    <t>* Desinterés y falta de participación del personal.
* Falta de diagnóstico previo sobre intereses, necesidades o expectativas del personal.
* Limitación de recursos financieros y/o logísticos.
* Ausencia de mecanismos de participación o consulta al personal en la formulación de los programas.
* Bajo análisis de los resultados de evaluaciones de clima organizacional o de desempeño.</t>
  </si>
  <si>
    <t xml:space="preserve">* Baja participación del personal en las actividades de bienestar.
* Disminución del sentido de pertenencia, motivación y compromiso institucional.
* Afectación al clima laboral, rotación de personal o ausentismo.
</t>
  </si>
  <si>
    <t>* Plan de bienestar anual.
* Medición de clima organizacional.
* Indicadores.
* Encuesta de satisfacción interna.</t>
  </si>
  <si>
    <t xml:space="preserve">* Aplicación de encuestas o instrumentos de diagnóstico participativo para diseñar el programa de bienestar.
* Asignar un responsable directo para la ejecución del programa de bienestar laboral.
</t>
  </si>
  <si>
    <t>Pérdida de conocimiento institucional
Gestión de conocimiento</t>
  </si>
  <si>
    <t xml:space="preserve">* Salida de funcionarios con conocimiento clave sin mecanismos de transferencia de información o documentación. 
*  Rotación de personal sin procesos adecuados de inducción, reinducción o empalme.
* Falta de estandarización de procesos y procedimientos. (Falta de documentación)
* Cultura organizacional que no promueve la gestión del conocimiento.
* Cambios de administración o direccionamiento político o estratégico.
</t>
  </si>
  <si>
    <t>* Disminución en la eficiencia y continuidad de procesos (Reprocesos)
* Falta de continuidad técnica.
* Aumento en los tiempos de respuesta y en la curva de aprendizaje de nuevos funcionarios.
* Errores frecuentes.</t>
  </si>
  <si>
    <t>* Documentación de procedimientos, manuales.
* Estrategia de pares.</t>
  </si>
  <si>
    <t>* Actualiza y retomar la estrategia de pares.
* Actualización y socialización de procesos y procedimientosrelacionados con la gestión del conocimiento.</t>
  </si>
  <si>
    <t>* Sanciones por parte de entes reguladores</t>
  </si>
  <si>
    <t>* Incumplimiento en la presentación de reportes.
* Desconocimiento de nuevos reportes requeridos.</t>
  </si>
  <si>
    <t>* Cronograma de reportes
* Responsables definidos
* Alertas de vencimientos (Normograma)</t>
  </si>
  <si>
    <t>* Consulta periodica de nuevos requerimientos (Sitio web Función Pública)</t>
  </si>
  <si>
    <t>* Falta de controles en el proceso.
* Falta de verificación de soportes.
* Inadecuada segregación de funciones.</t>
  </si>
  <si>
    <t>* Pérdidas económicas.
* Intervención de entes de control.
* Pérdida de imagen reputacional.</t>
  </si>
  <si>
    <t>* Conciliaciones por parte de contabilidad y presupuesto.
* Doble aprobación de pago.
* Auditorías internas y externas.</t>
  </si>
  <si>
    <t>* Continuar con los controles existentes.</t>
  </si>
  <si>
    <t>* Debilidad en las conciliaciones bancarias.
* Diferencias entre bancos y operaciones de la entidad.
* Demoras en la conciliación bancaria.</t>
  </si>
  <si>
    <t>* Información financiera inexacta.
* Posibles ajustes posteriores.
* Hallazgos u observaciones de entes de control.</t>
  </si>
  <si>
    <t>* Cociliación periodica (Se realiza los primeros 8 días del mes)
* Conciliación bancaria por parte de contabilidad, con el detalle de las partidas conciliatorias.
* Reporte periodico de los recaudos de tesorería a cartera.</t>
  </si>
  <si>
    <t>Manejo inadecuado de la caja menor</t>
  </si>
  <si>
    <t xml:space="preserve">* Desconocimiento y/o no aplicación de las políticas y procedimiento establecidos para el manejo de la caja menor.
* Pagos de caja menor realizados sin  soportes o soportes inadecuados, indebidamente legalizados o no autorizados.
* Compras con recursos de caja menor por montos que sobrepasan el límite estabecido.
</t>
  </si>
  <si>
    <t>Deficiencias en la elaboración y seguimiento al flujo de tesorería.</t>
  </si>
  <si>
    <t>* Falta de información oportuna y confiable de diferentes áreas.
* Falta de actualización periodica.
* Falta de conocimiento de las obligaciones que tiene la entidad.</t>
  </si>
  <si>
    <t>* Problemas de liquidez.
* Incumplimiento de obligaciones.
* Pérdidas económicas
* Intervención de entes de control.
* Pérdida de imagen reputacional.</t>
  </si>
  <si>
    <t xml:space="preserve">* Solicitud periódica a las diferentes áreas de la información.
* Actualización periodica del flujo de tesorería.
</t>
  </si>
  <si>
    <t>* Diferencias no detectadas oportunamentes.
* Hallazgos de entes de control.
* Pérdidas económicas.</t>
  </si>
  <si>
    <t>* Programación periódica de arqueos de caja.</t>
  </si>
  <si>
    <t>Director administrativo y financiero.</t>
  </si>
  <si>
    <t>* Documentación del proceso.
* Revisión por parte de la revisoría fiscal de los arqueos realizados.</t>
  </si>
  <si>
    <t>* Ausencia de controles internos.
* Incumplimiento de los procedimientos existentes.</t>
  </si>
  <si>
    <t>* Desconocimiento de las obligaciones.
* Retrasos en el envío de la información.</t>
  </si>
  <si>
    <t xml:space="preserve">* Sanciones económicas.
* Hallazgos de entes de control.
</t>
  </si>
  <si>
    <t>* Alertas de la plataforma administrativa - normograma.
* Comunicación constante entre Tesorería y contabilidad.</t>
  </si>
  <si>
    <t>* Check list de pagos fijos mensuales.</t>
  </si>
  <si>
    <t>Pagos realizados desde cuentas de destinación específica no autorizados e indebidos.</t>
  </si>
  <si>
    <t>* Desconocimiento del proceso.
* Errores en la certificación y/o contabilización de las facturas al momento de clasificar los centro de costos.
* Error en la clasificación o digitación por parte de tesorería.</t>
  </si>
  <si>
    <t xml:space="preserve">* Hallazgos de entes de control.
* Quejas o reclamos de supervisores de contratos.
* Información financiera inexacta.
* Reprocesos operativos.
</t>
  </si>
  <si>
    <t>* Conciliación mensual entre contabilidad y la Agencia TM, para la verificación de asignación de centros de costos.
* Conciliaciones mensuales entre la cuenta bancaria y la ejecución del contrato.
* Verificación del área de Tesorería antes de la realización de los pagos.</t>
  </si>
  <si>
    <t>* Fuentes de información no verificadas, ni contrastadas.
* Falta de filtro editorial o revisión previa a la publicación.</t>
  </si>
  <si>
    <t>* Pérdida de credibilidad ante la opinión pública.
* Generación de posibles procesos legales.
* Deterioro de imagen institucionales.
* Afectación a la reputación de Telemedellín como medio.</t>
  </si>
  <si>
    <t xml:space="preserve">* Revisión de la información por parte de la dirección del sistema informativo.
* Revisión adicional por parte de los técnicos de programación antes de la emisión.
</t>
  </si>
  <si>
    <t>* Comenzar con la Implementación de revisión a través un proceso de inteligencia artificial que permita la verificación de la veracidad de la información.</t>
  </si>
  <si>
    <t>* Incumplimiento al procedimiento de autorización para el uso de imágenes.
* Olvido o desconocimiento por parte del productor (a) de la diligencia del formulario de autorización de uso de imágenes.</t>
  </si>
  <si>
    <t xml:space="preserve">* Pérdida de credibilidad ante la opinión pública.
* Generación de posibles procesos legales.
* Deterioro de imagen institucionales.
* Afectación a la reputación de Telemedellín como medio.
</t>
  </si>
  <si>
    <t>* Chequeo final por parte del director del producto audiovisual del cumplimiento de los consentimientos de uso de imágenes.</t>
  </si>
  <si>
    <t>* Formulario de consentimiento para el uso de imágenes.
* Procedimiento establecido para el cumplimiento de las actividades de producción.
* Requerimiento por parte de videoteca de todos los consentimientos de uso de imágenes del producto audiovisual a archivar.</t>
  </si>
  <si>
    <t xml:space="preserve">* Desconocimiento por parte del equipo humano.
* Uso de bancos de imágenes o librerías musicales no autorizados.
</t>
  </si>
  <si>
    <t xml:space="preserve">* Pérdida de credibilidad ante la opinión pública.
* Generación de posibles procesos legales.
* Deterioro de imagen institucionales.
* Afectación a la reputación de Telemedellín como medio.
* Pérdida económicas por cobros extras por las sociedades de gestión colectiva.
</t>
  </si>
  <si>
    <t>* La entidad cuenta con librería musical autorizada.
* Revisión periodica por parte del coordinador de contennidos.
* Verificación por parte del área digital y de ingesta sobre el cumplimiento de licencias musicales.</t>
  </si>
  <si>
    <t xml:space="preserve">* Actualización permanente de la normatividad vigente.
* Informar a todo el equipo de contenidos sobre la librería musical disponible y autorizada.
* Actualizar permanentemente al equipo de contenidos sobre la normatividad vigente de derechos de autor.
</t>
  </si>
  <si>
    <t>* Inadecuada documentación de mecanismos de ejecución entre la compra y aseguramiento de los activos.
* Ausencia y/o desconocimiento de una política del proceso de reclamación
* Descoordinación entre las áreas involucradas en el proceso</t>
  </si>
  <si>
    <t xml:space="preserve">* Descoordinación entre las áreas involucradas en el proceso
* Ausencia de inventarios periodicos 
* Desconocimiento y/o desactualización de procedimiento para el registro de activos fijos
</t>
  </si>
  <si>
    <t>* Intervención de entes de control</t>
  </si>
  <si>
    <t xml:space="preserve">* Descoordinación entre las áreas involucradas en el proceso
* Desconocimiento y/o desactualización de procedimiento de activos fijos.
</t>
  </si>
  <si>
    <t>* Falta de efectividad en el manejo de bienes
* Descoordinación entre las áreas involucradas en el proceso
* No disposición de recursos necesarios para la ejecución del proceso
* Desconocimiento y/o desactualización de procedimiento de activos fijos.</t>
  </si>
  <si>
    <t>* Verificación de activos
* Actas de baja</t>
  </si>
  <si>
    <t>* Verificación física</t>
  </si>
  <si>
    <t>* Verificación fisica, control de inventarios.</t>
  </si>
  <si>
    <t>* Asugurabilidad permanente</t>
  </si>
  <si>
    <t>* Falta coordinación y disponibilidad del área de almacen de suministro para realizar la toma física de activos.
* No disposición de recursos necesarios para la ejecución del proceso
* Desconocimiento y/o desactualización de procedimiento de activos fijos.</t>
  </si>
  <si>
    <t>* Desactualización de inventario.
* Intervención de entes de control.</t>
  </si>
  <si>
    <t>Bajas de inventario y/o ajustes no justificados y/o no autorizados</t>
  </si>
  <si>
    <t>* Conteo físico de inventario.
* Monitoreo de activos</t>
  </si>
  <si>
    <t>* Desconocimiento del procedimiento de baja.
* Falla en el concepto técnico del activo a dar de baja.
* Errónea identificación del bien a dar de baja.
* Fallas en la verificación de los activos a dar de baja.</t>
  </si>
  <si>
    <t>* Pérdidas económicas.
* Intervención de entes de control (Detrimento patrimonial)</t>
  </si>
  <si>
    <t xml:space="preserve">* Aprobación del comité de bajas.
* Verificación de activos (Registro fotográfico y concepto técnico)
* Actas de baja
</t>
  </si>
  <si>
    <t>Información no confiable por errores en la conciliación entre el módulo y/o sistema de activos fijos y la información financiera.</t>
  </si>
  <si>
    <t>* Desconocimiento o desactualización de procedimiento de conciliación de activos.
* No ejecución de conciliación de activos.</t>
  </si>
  <si>
    <t>* Intervención de entes de control 
* Información imprecisa de los activos fijos.</t>
  </si>
  <si>
    <t>* Conciliación periodica entre los módulos.</t>
  </si>
  <si>
    <t>* Inadecuada toma física del inventario de activos.
* Falta de toma física periodica de los activos.
* Falta de control e información oportuna por parte de los responsables de las carteras de novedades con los activos.</t>
  </si>
  <si>
    <t>* Pérdidas económicas
* Intervención de entes de control.
* Inconsistencia e inexactitud de la información de los activos.
* No reclamación oportuna del activo ante aseguradora.</t>
  </si>
  <si>
    <t>* Verificación fisica periodica de los activos
* Control de inventario.
* Implementación de planillas.</t>
  </si>
  <si>
    <t>* Implementación de cronograma para la toma de muestras de inventario de los activos de la entidad.</t>
  </si>
  <si>
    <t>* Pérdidas económicas.
* Accidentes
Intervención de entes de control</t>
  </si>
  <si>
    <t xml:space="preserve">* Ausencia o no cumplimiento de un plan de mantenimiento de la entidad.
* Falla en la identificación de fallas de los activos fijos. Ejemplo: Sillas…....
</t>
  </si>
  <si>
    <t>Administrativa</t>
  </si>
  <si>
    <t>TIPO DE RIESGOS</t>
  </si>
  <si>
    <t>Estratégico</t>
  </si>
  <si>
    <t>Tecnológico o digital</t>
  </si>
  <si>
    <t>Financiero o presupuestal</t>
  </si>
  <si>
    <t>Jurídico o de cumplimiento</t>
  </si>
  <si>
    <t>Talento Humano</t>
  </si>
  <si>
    <t>Reputacional</t>
  </si>
  <si>
    <t>Corrupción o integridad</t>
  </si>
  <si>
    <t>Ambiental o seguridad</t>
  </si>
  <si>
    <t>Documentales o gestión de la información</t>
  </si>
  <si>
    <t>Planeación y control</t>
  </si>
  <si>
    <t>* Pérdidas económicas
* Pérdida de clientes
* Pérdida de televidentes
* Deterioro de imagen
* Sanciones externa e internas</t>
  </si>
  <si>
    <t>* Mala información interna
* Errores en los procedimientos
* Baja credibilidad de los empleados y colaboradores</t>
  </si>
  <si>
    <t>* Detrimento patrimonial
* Sanciones legales</t>
  </si>
  <si>
    <t>* Pérdida de anunciantes y/o patrocinadores. * Pérdida de negocios
* Pérdida de audiencia
* Pérdida de imagen y credibilidad de la entidad</t>
  </si>
  <si>
    <t>Documental o gestión de la información</t>
  </si>
  <si>
    <t>* Cociliación de Plataforma administrativa vs  módulos contables Ofimática</t>
  </si>
  <si>
    <t xml:space="preserve">* Existencia de plan de mantenimiento de la sede.
</t>
  </si>
  <si>
    <t xml:space="preserve">* Implementación y actualización del plan de mantenimiento (Preventivo-Correctivo)
* Hacer seguimiento al plan de mantenimiento.
* Monitoreo mensual de equipos críticos (Documentado)
</t>
  </si>
  <si>
    <t>Director administrativo y financiero</t>
  </si>
  <si>
    <t xml:space="preserve">
* Ausencia o incumplimiento al plan de mantenimiento del canal.
* Falta de Presupuesto.
* Obsolecencia de equipos
* Falta de contratación oportuna de servicios técnicos especializados.
</t>
  </si>
  <si>
    <t>* Ausencia de un plan integral de residuos.
* Desconocimiento de normativas ambientales.
* Infraestructura deficiente para la recolección o tratamiento de residuos.
* Mala gestión del mantenimiento de sistemas de aguas (pozos, canales).
* Falta de capacitación al personal en prácticas sostenibles.</t>
  </si>
  <si>
    <t>* Falta de control y sistema de información con facil vulnerabilidad
* No entrega de la información por parte de las áreas.</t>
  </si>
  <si>
    <t>* Violación de principios del Estatuto Organico de presupuesto
* Intervención de entes de control.
* Celebración sin el lleno de los requisitos legales.</t>
  </si>
  <si>
    <t>* Comité de Contratación,
* Talanquera de Plataforma administrativa 
* Plantilla de base de datos</t>
  </si>
  <si>
    <t>* Reforzar la talanquera de la plataforma administrativa para que no se generen contratos con fecha previa al CRP.</t>
  </si>
  <si>
    <t>* Ausencia de verificación
* Desconocimiento o mala interpretación del CUIIPO y del PAA</t>
  </si>
  <si>
    <t xml:space="preserve">* Verificación de presupuesto asignado para las áreas.
* Informe de ejecución presupuestal.
* Comunicaciones.
*Control del presupuesto del sistema OFIMÁTICA. </t>
  </si>
  <si>
    <t xml:space="preserve">Porcentajes de ejecución bajos, </t>
  </si>
  <si>
    <r>
      <t>* Falta de control por parte de los responsables d</t>
    </r>
    <r>
      <rPr>
        <sz val="11"/>
        <rFont val="Arial"/>
        <family val="2"/>
      </rPr>
      <t>e la contratación
* Procesos contractuales demorados o mal programados.</t>
    </r>
    <r>
      <rPr>
        <sz val="11"/>
        <color rgb="FF000000"/>
        <rFont val="Arial"/>
        <family val="2"/>
        <charset val="204"/>
      </rPr>
      <t xml:space="preserve">
* Deficiencias en la planeación del presupuesto para cada vigencia.
* Bajo seguimiento a la ejecución.
* No realización de alertas periodicas. </t>
    </r>
  </si>
  <si>
    <t xml:space="preserve">* No ejecución del Plan Institucional.
* Intervención de entes de control.
</t>
  </si>
  <si>
    <t xml:space="preserve">* Verificación de saldos (Seguimiento mensual de la ejecución presupuestal) </t>
  </si>
  <si>
    <t>* Mejoramiento de comunicación entre las áreas donde se informe previamente la ejecución o no presupuestal.</t>
  </si>
  <si>
    <t>Auscencia de recursos para planes y proyectos</t>
  </si>
  <si>
    <t>* No disponibilidad oportuna de los recursos aprobados.
* Deficiencias en la planeación del presupuesto para cada vigencia.
* Incremento en los gastos inicialmente aprobados por las áreas.
* Bajo nivel presupuestal por parte de las áreas.</t>
  </si>
  <si>
    <t>* Incumplimiento a clientes.
* Generación de mala imagen reputacional de la entidad.
* No ejecución del Plan Institucional .</t>
  </si>
  <si>
    <t>Información presupuestal inexacta e inconsistente</t>
  </si>
  <si>
    <t xml:space="preserve">* Digitación incorrecta o duplicada de datos.
* Falta de verificación entre los valores solicitados y efectivamente presupuestados.
</t>
  </si>
  <si>
    <t>* Reportes presupuestales erróneos.
* Malas decisiones basadas en datos incorrectos.
* Intervención de entes de control.
* Reprocesos operativos.</t>
  </si>
  <si>
    <t>* Verificación de saldos (Seguimiento mensual de la ejecución presupuestal) 
* Control frente el presupuesto aprobado para cada vigencia.
* Reportes de ejecución presupuestal.</t>
  </si>
  <si>
    <t>* Manual de procedimientos presupuestales. PR-AF-GF-01 Elaboración, ejecución y seguimiento del presupuesto.
* Cierres periódicos con conciliación Ofimática-Plataforma administrativa.
* Verificación desde el área jurídica de los valores presupuestados vs los valores de los contratos.</t>
  </si>
  <si>
    <t xml:space="preserve">* Mejoramiento de comunicación entre las áreas donde se informe previamente la ejecución presupuestal.
</t>
  </si>
  <si>
    <t xml:space="preserve">* Asignación de productor
* Cotización de programa
* Solicitud por correo con requerimientos técnicos
* Seguimiento a la utilización del recurso
* Planeación previa de asignación recursos
* Manejo de crisis posterior a incumplimiento
* Generación de centro de costos </t>
  </si>
  <si>
    <t>*Analizar la pertinencia de implementar Activación intranet
*Actualización y mantenimiento carteleras digitales, que entregan durante toda la jornada laboral a visitantes y empleados contenidos, noticias, consejos, mensajes institucionales, videos y fotografías, para una comunicación interna y externa más eficiente y fortalecida.
*Envío de mensajería institucional mediante el chat de Whatsapp con los empleados.
*Envío de información institucional a través de correo electrónico.</t>
  </si>
  <si>
    <t>* Manual de contratación actualizado e implementado
* Actualización de Minutas, formatos y procedimientos
* Divulgación y capacitación de actualización en normas, documentos y manuales.
* Seguimiento regulatorio.
* Implementación de controles a través de la plataforma de contratación de la entidad.
* Actualización de normograma.</t>
  </si>
  <si>
    <t>* Pérdidas económicas / Sanciones.
* Contaminación del ambiente.
* Afectación a la imagen institucional.</t>
  </si>
  <si>
    <t xml:space="preserve">* Implementar un Plan de Gestión Integral de residuos sólidos.
* Sensibilización y capacitación del personal sobre gestión ambiental.
</t>
  </si>
  <si>
    <t>Director Administrativo y Financiero</t>
  </si>
  <si>
    <t>Interrupción del funcionamiento de activos fijos críticos de la sede física.</t>
  </si>
  <si>
    <t>Deterioro de las instalaciones físicas de la sede y el Parque de Telemedellín por ausencia de mantenimiento.</t>
  </si>
  <si>
    <t>* Ausencia o incumplimiento al plan de mantenimiento del canal.
* Falta de Presupuesto. 
* Deficiencia en el seguimiento a la ejecución de contratos de mantenimiento.
* Sobrecarga o mal uso de las instalaciones.</t>
  </si>
  <si>
    <t>* Interrupción en la operación física del canal.
* Accidentes o afectaciones a la seguridad del personal y visitantes.
* Aumento de costos por reparaciones urgentes o daños permanentes.
* Reclamaciones o demandas.</t>
  </si>
  <si>
    <t>* Cierre temporal o total de instalaciones (Juegos)
* Accidentes o afectaciones a la seguridad del personal y visitantes.
* Aumento de costos por reparaciones urgentes o daños permanentes.
* Reclamaciones o demandas.</t>
  </si>
  <si>
    <t xml:space="preserve">* Contratos de mantenimiento preventico y correctivo </t>
  </si>
  <si>
    <t>* Implementación y actualización del plan de mantenimiento (Preventivo-Correctivo)
* Hacer seguimiento al plan de mantenimiento.
* Monitoreo mensual de instalaciones de la sede y del parque.</t>
  </si>
  <si>
    <t>Uso indebido de roles en redes sociales.</t>
  </si>
  <si>
    <t>* Pérdida de credibilidad en los canales de comunida * Pérdida de la comunidad digital y su alcance.</t>
  </si>
  <si>
    <t xml:space="preserve">* Revisión y aprobación de publicaciones.
</t>
  </si>
  <si>
    <t xml:space="preserve">* Ausencia en el control de publicación de contenido y gestión de redes sociales. </t>
  </si>
  <si>
    <t>* Perdida de reputacion institucional 
* Mala gestión del contenido.
* Generación de penalizaciones de redes sociales.
* Pérdida de confianza en los canales de comunicación oficiales.</t>
  </si>
  <si>
    <t xml:space="preserve">* Publicación de contenido sin derechos de autor 
* Violación de los términos y condiciones de las políticas de las redes sociales </t>
  </si>
  <si>
    <t>* Controles de roles de administración de las cuentas por parte de los webmaster. 
* Cambio periodico de claves. 
* Seguimiento a la publicación de contenido.</t>
  </si>
  <si>
    <t>* Dirección digital</t>
  </si>
  <si>
    <t xml:space="preserve">Gestión Humana </t>
  </si>
  <si>
    <t>Seguridad y salud en el Trabajo</t>
  </si>
  <si>
    <t>* Posiciones prolongadas sedente.
* Fijación visual en PC.
* Posturas inadecuadas.</t>
  </si>
  <si>
    <t xml:space="preserve">* Carga mental.
* Carga de trabajo.
* Demandas emocionales de la labor.
* Falta de claridad en el rol.
* Cambios organizacionales. </t>
  </si>
  <si>
    <t>* Enfermedades intestinales, cardiovasculares, metabólicas, neuropsiquiatrías.
* Fatiga mental, perdida de la concentración.
* Tasas de ausentismo y accidentalidad, irritabilidad, ansiedad.</t>
  </si>
  <si>
    <t>* Fracturas, esguinces, luxaciones.
* Heridas y traumas</t>
  </si>
  <si>
    <t>* Fatiga muscular, túnel del carpo, tendinitis, calambres, dolor, rigidez, hinchazón.
* Adormecimiento en las diferentes partes y componentes del cuerpo,</t>
  </si>
  <si>
    <t>Biomecánico</t>
  </si>
  <si>
    <t>Psicosocial</t>
  </si>
  <si>
    <t>Condiciones de seguridad</t>
  </si>
  <si>
    <t>Manejo inadecuado de residuos sólidos.</t>
  </si>
  <si>
    <t xml:space="preserve">* Encuesta de batería de riesgo psicosocial.
* Programa de bienestar laboral.
* Comité de convivencia laboral.
* Perfil de cargo.
* Roles y responsabilidades. </t>
  </si>
  <si>
    <t>* Posibilidad de caída por el transito de pasillos (Superficies resbaladizas, desniveladas o mal señalizadas)
* Pisos humedos, en mal estado.
* Objetos, cables o muebles mal almacenados.
* Falta de mantenimiento en pisos, escaleras o pasamanos.</t>
  </si>
  <si>
    <t>* Campañas de sencibilización y capacitación sobre autocuidado.
* Mejoras en la infraestructura frente a hallazgos en las inspecciones.</t>
  </si>
  <si>
    <t>Coordinador SST</t>
  </si>
  <si>
    <r>
      <t xml:space="preserve">* Pausas activas.
* Exámen médico con énfasis osteomuscular.
* Capacitación higiene postural, estandar higiene postural.
* Campaña </t>
    </r>
    <r>
      <rPr>
        <b/>
        <i/>
        <sz val="11"/>
        <color rgb="FF000000"/>
        <rFont val="Arial"/>
        <family val="2"/>
      </rPr>
      <t xml:space="preserve">"Con las piernas sí, con la espalda no". </t>
    </r>
  </si>
  <si>
    <t>* Implementación y seguimiento al Sistema de Gestión de seguridad y Salud en el Trabajo.
* Inspecciones periódicas de condiciones locativas y señalización preventiva. 
* Limpieza oportuna de líquidos derramados.
* Colocación de señalización temporal ("Piso mojado", "Precaución") visible.</t>
  </si>
  <si>
    <t>* Continuar controles y verificación periódica</t>
  </si>
  <si>
    <t>Registro contable incorrecto de operaciones de contratos de mandato y/o administración delegada</t>
  </si>
  <si>
    <t>Conciliaciones bancarias tardías, inexactas o inexistentes de cuentas de destinación espeficica.</t>
  </si>
  <si>
    <t>* Falta de capacitación en el manejo contable específico de este tipo de contratos.
* Manuales o instructivos desactualizados o ausentes con lineamientos especificos del tratamiento contable de estos contratos
* Errores humanos.
* Información errada con respecto al centro de costos en la certificación para pago y recibo a satisfacción.
* Falta de conciliación mensual entre la agencia TM y el área contable</t>
  </si>
  <si>
    <t>* Información financiera inexacta
* Intervención de entres de control
* Presentación y pago de declaración tributarias inexactas.
* Posibles sanciones económicas
* Reprocesos administrativos</t>
  </si>
  <si>
    <t>* Falta de un procedimiento claro y/o desconocimiento del mismo
* Falta de personal para cumplir con este proceso
* Falta de conocimientos contables del manejo de este tipo de contratos</t>
  </si>
  <si>
    <t>* Información financiera inexacta
* Intervención de entres de control
* Presentación y pago de declaración tributarias inexactas.
* Posibles sanciones económicas
* Reprocesos administrativos
* Posible perdida de recursos</t>
  </si>
  <si>
    <t>* Validaciones mensual de naturaleza, codificación de cuentas y descuentos tributarios aplicados, realizada por la analista contable. 
* Conciliación mensual de la información registrada de contratos de mandato entre el área contable y la agencia TM</t>
  </si>
  <si>
    <t>* Conciliación mensual de las cuentas de ahorros de destinación específica por parte del área de tesoreria y por parte de la analista contable.
* Revisión por parte de la Revisoría fiscal</t>
  </si>
  <si>
    <t>Contabilidad, Tesorería</t>
  </si>
  <si>
    <t>Creación, modificación y eliminación de documentos contables.</t>
  </si>
  <si>
    <t>Creación, modificación y ajustes de información por personal no autorizado, por accesos y controles de edición al sistema de información sin monitoreo.</t>
  </si>
  <si>
    <t>* Falta de control de los perfiles de usuario.
* Ausencia de monitoreo o trazabilidad de acciones dentro del sistema.
*Falta de segregación de funciones.
* Uso compartido o indebido de credenciales de acceso.</t>
  </si>
  <si>
    <t>* Alteración de información financiera.
* Pérdidas económicas
* Intervención de entes de control</t>
  </si>
  <si>
    <t xml:space="preserve">* Limitación de permisos de usuarios.
* Control de acceso y claves.
</t>
  </si>
  <si>
    <t xml:space="preserve">* Elaboración de instructivo contable específico para el registro de contratos de mandato y/o administración delegada. 
* Capacitación y socialización del proceso establecido.
</t>
  </si>
  <si>
    <t xml:space="preserve">* Elaborar un instructivo de conciliación de cuentas de contratos de mandato y/o administración delegada
</t>
  </si>
  <si>
    <t>* Falta de segragación de funciones.
* Controles de acceso débiles de Ofimática.
* Ausencia de trazabilidad de movimientos contables.
* Falta de validación o aprobación previa a la modificación/eliminación de registros.</t>
  </si>
  <si>
    <t>* Inconsistencia en los estados financieros.
* Intervención de entes de control.
* Afectación a la transparencia y confianza institucional</t>
  </si>
  <si>
    <t>* Cociliación de módulos contables
* Control de acceso y claves.
* Implementación políticas contables.
* Capacitación en normatividad contable y uso adecuado del sistema.</t>
  </si>
  <si>
    <t>* Trastornos físicos del personal por posturas inadecuadas o esfuerzos físicos repetitivos.</t>
  </si>
  <si>
    <t>* Riesgo psicosocial asociado a las condiciones de la tarea y organización del trabajo</t>
  </si>
  <si>
    <t>* Accidentes por caídas del personal debido a condiciones inseguras.</t>
  </si>
  <si>
    <t>*Inadecuada planeación de ventas.
*Fraude por ventas con precios y descuentos no autorizados.
*Ventas de difícil recaudo.
*Contratos no autorizados y/o a clientes ficticios.
*Actividades no autorizadas del proceso de ventas.
*Atención mal brindada al cliente.</t>
  </si>
  <si>
    <t xml:space="preserve">* Falta de voluntad política 
* Cambios de la administración
</t>
  </si>
  <si>
    <t xml:space="preserve">* Inoperancia del canal
* Despidos masivos
</t>
  </si>
  <si>
    <t>* Reuniones de Junta Directiva para proponer estrategias financieras.
* Actualizar plan de acción.
* Elaboración y seguimiento de propuestas comerciales a la alcaldía, las secretarias y entes descentralizados.
* Supervisión de contratos y presupuesto.
* Formalización de política de financiación de proyectos no presupuestados.</t>
  </si>
  <si>
    <t>* Planeación financiera y presupuestal.
* Relaciones públicas.
* Elaboración de propuestas.
* Actualización Plan de Acción.
* Informe de costos.
* Solicitud de adición de recursos.
* Disminución de costos.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</si>
</sst>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2"/>
      <color theme="1"/>
      <name val="Calibri"/>
      <family val="2"/>
      <scheme val="minor"/>
    </font>
    <font>
      <b/>
      <sz val="12"/>
      <color theme="1"/>
      <name val="Calibri"/>
      <family val="2"/>
      <scheme val="minor"/>
    </font>
    <font>
      <b/>
      <sz val="11"/>
      <color theme="1"/>
      <name val="Arial"/>
      <family val="2"/>
      <charset val="204"/>
    </font>
    <font>
      <b/>
      <sz val="10"/>
      <name val="Arial"/>
      <family val="2"/>
      <charset val="204"/>
    </font>
    <font>
      <b/>
      <sz val="11"/>
      <color rgb="FF000000"/>
      <name val="Arial"/>
      <family val="2"/>
      <charset val="204"/>
    </font>
    <font>
      <b/>
      <i/>
      <u/>
      <sz val="11"/>
      <color rgb="FF000000"/>
      <name val="Arial"/>
      <family val="2"/>
      <charset val="204"/>
    </font>
    <font>
      <sz val="11"/>
      <color theme="1"/>
      <name val="Arial"/>
      <family val="2"/>
      <charset val="204"/>
    </font>
    <font>
      <sz val="11"/>
      <color rgb="FF000000"/>
      <name val="Arial"/>
      <family val="2"/>
      <charset val="204"/>
    </font>
    <font>
      <sz val="11"/>
      <color theme="1"/>
      <name val="Arial"/>
      <family val="2"/>
    </font>
    <font>
      <sz val="12"/>
      <name val="Calibri"/>
      <family val="2"/>
      <scheme val="minor"/>
    </font>
    <font>
      <b/>
      <i/>
      <u/>
      <sz val="12"/>
      <color theme="1"/>
      <name val="Calibri"/>
      <family val="2"/>
      <scheme val="minor"/>
    </font>
    <font>
      <b/>
      <i/>
      <u/>
      <sz val="12"/>
      <color theme="1"/>
      <name val="Arial"/>
      <family val="2"/>
    </font>
    <font>
      <sz val="11"/>
      <name val="Arial"/>
      <family val="2"/>
      <charset val="204"/>
    </font>
    <font>
      <b/>
      <sz val="11"/>
      <color rgb="FF000000"/>
      <name val="Arial"/>
      <family val="2"/>
    </font>
    <font>
      <b/>
      <sz val="14"/>
      <color theme="1"/>
      <name val="Calibri"/>
      <family val="2"/>
      <scheme val="minor"/>
    </font>
    <font>
      <sz val="11"/>
      <name val="Arial"/>
      <family val="2"/>
    </font>
    <font>
      <b/>
      <i/>
      <sz val="11"/>
      <color rgb="FF000000"/>
      <name val="Arial"/>
      <family val="2"/>
    </font>
  </fonts>
  <fills count="11">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theme="0" tint="-0.249977111117893"/>
        <bgColor rgb="FF000000"/>
      </patternFill>
    </fill>
    <fill>
      <patternFill patternType="solid">
        <fgColor theme="0"/>
        <bgColor rgb="FF000000"/>
      </patternFill>
    </fill>
    <fill>
      <patternFill patternType="solid">
        <fgColor theme="9"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9" tint="0.59999389629810485"/>
        <bgColor rgb="FF000000"/>
      </patternFill>
    </fill>
    <fill>
      <patternFill patternType="solid">
        <fgColor theme="0"/>
        <bgColor indexed="64"/>
      </patternFill>
    </fill>
  </fills>
  <borders count="9">
    <border>
      <left/>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
    <xf numFmtId="0" fontId="0" fillId="0" borderId="0"/>
  </cellStyleXfs>
  <cellXfs count="71">
    <xf numFmtId="0" fontId="0" fillId="0" borderId="0" xfId="0"/>
    <xf numFmtId="0" fontId="2" fillId="2" borderId="6"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5" fillId="2" borderId="6"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2" fillId="2" borderId="6" xfId="0" applyFont="1" applyFill="1" applyBorder="1" applyAlignment="1">
      <alignment vertical="center" wrapText="1"/>
    </xf>
    <xf numFmtId="0" fontId="6" fillId="0" borderId="6" xfId="0" applyFont="1" applyBorder="1" applyAlignment="1">
      <alignment vertical="center" wrapText="1"/>
    </xf>
    <xf numFmtId="0" fontId="7" fillId="0" borderId="6" xfId="0" applyFont="1" applyBorder="1" applyAlignment="1" applyProtection="1">
      <alignment horizontal="justify" vertical="center" wrapText="1"/>
      <protection locked="0"/>
    </xf>
    <xf numFmtId="0" fontId="4" fillId="0" borderId="6" xfId="0" applyFont="1" applyBorder="1" applyAlignment="1" applyProtection="1">
      <alignment horizontal="justify" vertical="center" wrapText="1"/>
      <protection locked="0"/>
    </xf>
    <xf numFmtId="0" fontId="7" fillId="5" borderId="6" xfId="0" applyFont="1" applyFill="1" applyBorder="1" applyAlignment="1" applyProtection="1">
      <alignment horizontal="left" vertical="center" wrapText="1"/>
      <protection locked="0"/>
    </xf>
    <xf numFmtId="0" fontId="6" fillId="0" borderId="6" xfId="0" applyFont="1" applyBorder="1" applyAlignment="1">
      <alignment horizontal="justify" vertical="center" wrapText="1"/>
    </xf>
    <xf numFmtId="14" fontId="6" fillId="0" borderId="6" xfId="0" applyNumberFormat="1" applyFont="1" applyBorder="1" applyAlignment="1">
      <alignment horizontal="justify" vertical="center" wrapText="1"/>
    </xf>
    <xf numFmtId="0" fontId="10" fillId="0" borderId="0" xfId="0" applyFont="1"/>
    <xf numFmtId="0" fontId="11" fillId="0" borderId="6" xfId="0" applyFont="1" applyBorder="1" applyAlignment="1">
      <alignment horizontal="left" vertical="center" wrapText="1"/>
    </xf>
    <xf numFmtId="0" fontId="6" fillId="6" borderId="6" xfId="0" applyFont="1" applyFill="1" applyBorder="1" applyAlignment="1">
      <alignment horizontal="justify" vertical="center" wrapText="1"/>
    </xf>
    <xf numFmtId="0" fontId="8" fillId="6" borderId="6" xfId="0" applyFont="1" applyFill="1" applyBorder="1" applyAlignment="1">
      <alignment horizontal="center" vertical="center"/>
    </xf>
    <xf numFmtId="14" fontId="6" fillId="6" borderId="6" xfId="0" applyNumberFormat="1" applyFont="1" applyFill="1" applyBorder="1" applyAlignment="1">
      <alignment horizontal="justify" vertical="center" wrapText="1"/>
    </xf>
    <xf numFmtId="0" fontId="5" fillId="0" borderId="6" xfId="0" applyFont="1" applyBorder="1" applyAlignment="1">
      <alignment vertical="center" wrapText="1"/>
    </xf>
    <xf numFmtId="0" fontId="6" fillId="7" borderId="6" xfId="0" applyFont="1" applyFill="1" applyBorder="1" applyAlignment="1">
      <alignment vertical="center" wrapText="1"/>
    </xf>
    <xf numFmtId="0" fontId="6" fillId="7" borderId="6" xfId="0" applyFont="1" applyFill="1" applyBorder="1" applyAlignment="1">
      <alignment horizontal="center" vertical="center" wrapText="1"/>
    </xf>
    <xf numFmtId="0" fontId="7" fillId="0" borderId="6" xfId="0" applyFont="1" applyBorder="1" applyAlignment="1">
      <alignment vertical="center" wrapText="1"/>
    </xf>
    <xf numFmtId="16" fontId="7" fillId="0" borderId="6" xfId="0" applyNumberFormat="1" applyFont="1" applyBorder="1" applyAlignment="1">
      <alignment horizontal="center" vertical="center" wrapText="1"/>
    </xf>
    <xf numFmtId="16" fontId="7" fillId="0" borderId="6" xfId="0" applyNumberFormat="1" applyFont="1" applyBorder="1" applyAlignment="1">
      <alignment vertical="center" wrapText="1"/>
    </xf>
    <xf numFmtId="0" fontId="13" fillId="0" borderId="6" xfId="0" applyFont="1" applyBorder="1" applyAlignment="1">
      <alignment vertical="center" wrapText="1"/>
    </xf>
    <xf numFmtId="0" fontId="5" fillId="0" borderId="7" xfId="0" applyFont="1" applyBorder="1" applyAlignment="1">
      <alignment vertical="center" wrapText="1"/>
    </xf>
    <xf numFmtId="0" fontId="6" fillId="0" borderId="8" xfId="0" applyFont="1" applyBorder="1" applyAlignment="1">
      <alignment vertical="center" wrapText="1"/>
    </xf>
    <xf numFmtId="0" fontId="8" fillId="6" borderId="6" xfId="0" applyFont="1" applyFill="1" applyBorder="1" applyAlignment="1">
      <alignment horizontal="center" vertical="center" wrapText="1"/>
    </xf>
    <xf numFmtId="0" fontId="12" fillId="0" borderId="6" xfId="0" applyFont="1" applyBorder="1" applyAlignment="1">
      <alignment horizontal="left" vertical="center" wrapText="1"/>
    </xf>
    <xf numFmtId="0" fontId="12" fillId="0" borderId="6" xfId="0" applyFont="1" applyBorder="1" applyAlignment="1">
      <alignment vertical="center" wrapText="1"/>
    </xf>
    <xf numFmtId="0" fontId="6" fillId="0" borderId="7" xfId="0" applyFont="1" applyBorder="1" applyAlignment="1">
      <alignment vertical="center" wrapText="1"/>
    </xf>
    <xf numFmtId="0" fontId="6" fillId="0" borderId="6" xfId="0" applyFont="1" applyBorder="1" applyAlignment="1">
      <alignment horizontal="center" vertical="center" wrapText="1"/>
    </xf>
    <xf numFmtId="0" fontId="6" fillId="6" borderId="6" xfId="0" applyFont="1" applyFill="1" applyBorder="1" applyAlignment="1">
      <alignment horizontal="center" vertical="center" wrapText="1"/>
    </xf>
    <xf numFmtId="14" fontId="6" fillId="6" borderId="6" xfId="0" applyNumberFormat="1" applyFont="1" applyFill="1" applyBorder="1" applyAlignment="1">
      <alignment horizontal="center" vertical="center" wrapText="1"/>
    </xf>
    <xf numFmtId="0" fontId="6" fillId="8" borderId="6" xfId="0" applyFont="1" applyFill="1" applyBorder="1" applyAlignment="1">
      <alignment vertical="center" wrapText="1"/>
    </xf>
    <xf numFmtId="0" fontId="11" fillId="8" borderId="6" xfId="0" applyFont="1" applyFill="1" applyBorder="1" applyAlignment="1">
      <alignment horizontal="left" vertical="center" wrapText="1"/>
    </xf>
    <xf numFmtId="0" fontId="7" fillId="8" borderId="6" xfId="0" applyFont="1" applyFill="1" applyBorder="1" applyAlignment="1" applyProtection="1">
      <alignment horizontal="justify" vertical="center" wrapText="1"/>
      <protection locked="0"/>
    </xf>
    <xf numFmtId="0" fontId="7" fillId="9" borderId="6" xfId="0" applyFont="1" applyFill="1" applyBorder="1" applyAlignment="1" applyProtection="1">
      <alignment horizontal="left" vertical="center" wrapText="1"/>
      <protection locked="0"/>
    </xf>
    <xf numFmtId="0" fontId="4" fillId="8" borderId="6" xfId="0" applyFont="1" applyFill="1" applyBorder="1" applyAlignment="1" applyProtection="1">
      <alignment horizontal="justify" vertical="center" wrapText="1"/>
      <protection locked="0"/>
    </xf>
    <xf numFmtId="0" fontId="6" fillId="8" borderId="6" xfId="0" applyFont="1" applyFill="1" applyBorder="1" applyAlignment="1">
      <alignment horizontal="center" vertical="center" wrapText="1"/>
    </xf>
    <xf numFmtId="0" fontId="6" fillId="8" borderId="6" xfId="0" applyFont="1" applyFill="1" applyBorder="1" applyAlignment="1">
      <alignment horizontal="justify" vertical="center" wrapText="1"/>
    </xf>
    <xf numFmtId="14" fontId="6" fillId="8" borderId="6" xfId="0" applyNumberFormat="1" applyFont="1" applyFill="1" applyBorder="1" applyAlignment="1">
      <alignment horizontal="justify" vertical="center" wrapText="1"/>
    </xf>
    <xf numFmtId="0" fontId="8" fillId="8" borderId="6" xfId="0" applyFont="1" applyFill="1" applyBorder="1" applyAlignment="1">
      <alignment horizontal="center" vertical="center" wrapText="1"/>
    </xf>
    <xf numFmtId="14" fontId="6" fillId="8" borderId="6" xfId="0" applyNumberFormat="1" applyFont="1" applyFill="1" applyBorder="1" applyAlignment="1">
      <alignment horizontal="center" vertical="center" wrapText="1"/>
    </xf>
    <xf numFmtId="0" fontId="0" fillId="8" borderId="6" xfId="0" applyFill="1" applyBorder="1"/>
    <xf numFmtId="49" fontId="12" fillId="8" borderId="6" xfId="0" applyNumberFormat="1" applyFont="1" applyFill="1" applyBorder="1" applyAlignment="1" applyProtection="1">
      <alignment horizontal="justify" vertical="center" wrapText="1"/>
      <protection locked="0"/>
    </xf>
    <xf numFmtId="49" fontId="12" fillId="8" borderId="6" xfId="0" applyNumberFormat="1" applyFont="1" applyFill="1" applyBorder="1" applyAlignment="1" applyProtection="1">
      <alignment horizontal="left" vertical="center" wrapText="1"/>
      <protection locked="0"/>
    </xf>
    <xf numFmtId="0" fontId="9" fillId="8" borderId="6" xfId="0" applyFont="1" applyFill="1" applyBorder="1" applyAlignment="1" applyProtection="1">
      <alignment horizontal="justify" vertical="center" wrapText="1"/>
      <protection locked="0"/>
    </xf>
    <xf numFmtId="0" fontId="0" fillId="10" borderId="0" xfId="0" applyFill="1"/>
    <xf numFmtId="0" fontId="6" fillId="10" borderId="6" xfId="0" applyFont="1" applyFill="1" applyBorder="1" applyAlignment="1">
      <alignment vertical="center" wrapText="1"/>
    </xf>
    <xf numFmtId="0" fontId="11" fillId="10" borderId="6" xfId="0" applyFont="1" applyFill="1" applyBorder="1" applyAlignment="1">
      <alignment horizontal="left" vertical="center" wrapText="1"/>
    </xf>
    <xf numFmtId="0" fontId="7" fillId="10" borderId="6" xfId="0" applyFont="1" applyFill="1" applyBorder="1" applyAlignment="1" applyProtection="1">
      <alignment horizontal="justify" vertical="center" wrapText="1"/>
      <protection locked="0"/>
    </xf>
    <xf numFmtId="0" fontId="4" fillId="10" borderId="6" xfId="0" applyFont="1" applyFill="1" applyBorder="1" applyAlignment="1" applyProtection="1">
      <alignment horizontal="justify" vertical="center" wrapText="1"/>
      <protection locked="0"/>
    </xf>
    <xf numFmtId="0" fontId="6" fillId="10" borderId="6" xfId="0" applyFont="1" applyFill="1" applyBorder="1" applyAlignment="1">
      <alignment horizontal="center" vertical="center" wrapText="1"/>
    </xf>
    <xf numFmtId="0" fontId="6" fillId="10" borderId="6" xfId="0" applyFont="1" applyFill="1" applyBorder="1" applyAlignment="1">
      <alignment horizontal="justify" vertical="center" wrapText="1"/>
    </xf>
    <xf numFmtId="14" fontId="6" fillId="10" borderId="6" xfId="0" applyNumberFormat="1" applyFont="1" applyFill="1" applyBorder="1" applyAlignment="1">
      <alignment horizontal="justify" vertical="center" wrapText="1"/>
    </xf>
    <xf numFmtId="0" fontId="8" fillId="10" borderId="6" xfId="0" applyFont="1" applyFill="1" applyBorder="1" applyAlignment="1">
      <alignment horizontal="center" vertical="center" wrapText="1"/>
    </xf>
    <xf numFmtId="14" fontId="6" fillId="10" borderId="6" xfId="0" applyNumberFormat="1" applyFont="1" applyFill="1" applyBorder="1" applyAlignment="1">
      <alignment horizontal="center" vertical="center" wrapText="1"/>
    </xf>
    <xf numFmtId="0" fontId="3" fillId="3" borderId="6" xfId="0" applyFont="1" applyFill="1" applyBorder="1" applyAlignment="1" applyProtection="1">
      <alignment horizontal="center" vertical="center" wrapText="1"/>
      <protection locked="0"/>
    </xf>
    <xf numFmtId="0" fontId="14"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3" borderId="3"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0" fontId="3" fillId="3" borderId="5"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0" fontId="4" fillId="4" borderId="4" xfId="0" applyFont="1" applyFill="1" applyBorder="1" applyAlignment="1" applyProtection="1">
      <alignment horizontal="center" vertical="center" wrapText="1"/>
      <protection locked="0"/>
    </xf>
    <xf numFmtId="0" fontId="4" fillId="4" borderId="5" xfId="0" applyFont="1" applyFill="1" applyBorder="1" applyAlignment="1" applyProtection="1">
      <alignment horizontal="center" vertical="center" wrapText="1"/>
      <protection locked="0"/>
    </xf>
    <xf numFmtId="0" fontId="1" fillId="2" borderId="1" xfId="0" applyFont="1" applyFill="1" applyBorder="1" applyAlignment="1">
      <alignment horizontal="center"/>
    </xf>
    <xf numFmtId="0" fontId="1" fillId="2" borderId="2" xfId="0" applyFont="1" applyFill="1" applyBorder="1" applyAlignment="1">
      <alignment horizontal="center"/>
    </xf>
  </cellXfs>
  <cellStyles count="1">
    <cellStyle name="Normal" xfId="0" builtinId="0"/>
  </cellStyles>
  <dxfs count="84">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762001</xdr:colOff>
      <xdr:row>0</xdr:row>
      <xdr:rowOff>78441</xdr:rowOff>
    </xdr:from>
    <xdr:to>
      <xdr:col>3</xdr:col>
      <xdr:colOff>728382</xdr:colOff>
      <xdr:row>0</xdr:row>
      <xdr:rowOff>699483</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5854" y="78441"/>
          <a:ext cx="2185146" cy="62104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G123"/>
  <sheetViews>
    <sheetView tabSelected="1" zoomScale="85" zoomScaleNormal="85" workbookViewId="0">
      <pane xSplit="4" ySplit="2" topLeftCell="E3" activePane="bottomRight" state="frozen"/>
      <selection pane="topRight" activeCell="D1" sqref="D1"/>
      <selection pane="bottomLeft" activeCell="A3" sqref="A3"/>
      <selection pane="bottomRight" activeCell="D17" sqref="D17"/>
    </sheetView>
  </sheetViews>
  <sheetFormatPr baseColWidth="10" defaultColWidth="11" defaultRowHeight="15.75" zeroHeight="1" x14ac:dyDescent="0.25"/>
  <cols>
    <col min="1" max="1" width="16.375" customWidth="1"/>
    <col min="2" max="3" width="14.625" customWidth="1"/>
    <col min="4" max="4" width="51.5" style="12" customWidth="1"/>
    <col min="5" max="5" width="75.375" customWidth="1"/>
    <col min="6" max="6" width="39.375" customWidth="1"/>
    <col min="7" max="7" width="14" customWidth="1"/>
    <col min="8" max="8" width="11.875" customWidth="1"/>
    <col min="9" max="9" width="14.625" customWidth="1"/>
    <col min="10" max="10" width="13.625" customWidth="1"/>
    <col min="11" max="11" width="15.375" customWidth="1"/>
    <col min="12" max="12" width="72.75" customWidth="1"/>
    <col min="13" max="13" width="16.625" customWidth="1"/>
    <col min="14" max="15" width="10.875" customWidth="1"/>
    <col min="16" max="16" width="14.625" customWidth="1"/>
    <col min="17" max="17" width="13.125" customWidth="1"/>
    <col min="18" max="18" width="19.125" customWidth="1"/>
    <col min="19" max="20" width="10.875" customWidth="1"/>
    <col min="21" max="21" width="12.125" customWidth="1"/>
    <col min="22" max="22" width="14.875" customWidth="1"/>
    <col min="27" max="27" width="39.625" customWidth="1"/>
    <col min="28" max="28" width="15.625" customWidth="1"/>
    <col min="29" max="29" width="11" customWidth="1"/>
    <col min="30" max="30" width="55.125" customWidth="1"/>
    <col min="31" max="31" width="18.125" customWidth="1"/>
    <col min="32" max="32" width="11" customWidth="1"/>
    <col min="33" max="33" width="48.375" customWidth="1"/>
    <col min="163" max="163" width="17.625" customWidth="1"/>
  </cols>
  <sheetData>
    <row r="1" spans="1:163" ht="57.75" customHeight="1" x14ac:dyDescent="0.25">
      <c r="A1" s="58" t="s">
        <v>0</v>
      </c>
      <c r="B1" s="58"/>
      <c r="C1" s="58"/>
      <c r="D1" s="58"/>
      <c r="E1" s="58"/>
      <c r="F1" s="59"/>
      <c r="G1" s="60" t="s">
        <v>1</v>
      </c>
      <c r="H1" s="61"/>
      <c r="I1" s="61"/>
      <c r="J1" s="61"/>
      <c r="K1" s="62"/>
      <c r="L1" s="63" t="s">
        <v>2</v>
      </c>
      <c r="M1" s="64"/>
      <c r="N1" s="64"/>
      <c r="O1" s="64"/>
      <c r="P1" s="64"/>
      <c r="Q1" s="64"/>
      <c r="R1" s="64"/>
      <c r="S1" s="64"/>
      <c r="T1" s="64"/>
      <c r="U1" s="65"/>
      <c r="V1" s="66" t="s">
        <v>3</v>
      </c>
      <c r="W1" s="67"/>
      <c r="X1" s="67"/>
      <c r="Y1" s="67"/>
      <c r="Z1" s="68"/>
      <c r="AA1" s="63" t="s">
        <v>4</v>
      </c>
      <c r="AB1" s="64"/>
      <c r="AC1" s="64"/>
      <c r="AD1" s="65"/>
      <c r="AE1" s="57" t="s">
        <v>5</v>
      </c>
      <c r="AF1" s="57"/>
      <c r="AG1" s="57"/>
    </row>
    <row r="2" spans="1:163" ht="105" customHeight="1" x14ac:dyDescent="0.25">
      <c r="A2" s="1" t="s">
        <v>6</v>
      </c>
      <c r="B2" s="2" t="s">
        <v>7</v>
      </c>
      <c r="C2" s="2" t="s">
        <v>8</v>
      </c>
      <c r="D2" s="3" t="s">
        <v>9</v>
      </c>
      <c r="E2" s="4" t="s">
        <v>10</v>
      </c>
      <c r="F2" s="4" t="s">
        <v>11</v>
      </c>
      <c r="G2" s="1" t="s">
        <v>12</v>
      </c>
      <c r="H2" s="1" t="s">
        <v>13</v>
      </c>
      <c r="I2" s="4" t="s">
        <v>1</v>
      </c>
      <c r="J2" s="1" t="s">
        <v>14</v>
      </c>
      <c r="K2" s="1" t="s">
        <v>15</v>
      </c>
      <c r="L2" s="1" t="s">
        <v>16</v>
      </c>
      <c r="M2" s="1" t="s">
        <v>17</v>
      </c>
      <c r="N2" s="1" t="s">
        <v>18</v>
      </c>
      <c r="O2" s="1" t="s">
        <v>19</v>
      </c>
      <c r="P2" s="1" t="s">
        <v>20</v>
      </c>
      <c r="Q2" s="1" t="s">
        <v>21</v>
      </c>
      <c r="R2" s="1" t="s">
        <v>22</v>
      </c>
      <c r="S2" s="1" t="s">
        <v>23</v>
      </c>
      <c r="T2" s="1" t="s">
        <v>24</v>
      </c>
      <c r="U2" s="1" t="s">
        <v>25</v>
      </c>
      <c r="V2" s="1" t="s">
        <v>12</v>
      </c>
      <c r="W2" s="1" t="s">
        <v>13</v>
      </c>
      <c r="X2" s="1" t="s">
        <v>1</v>
      </c>
      <c r="Y2" s="1" t="s">
        <v>14</v>
      </c>
      <c r="Z2" s="1" t="s">
        <v>15</v>
      </c>
      <c r="AA2" s="4" t="s">
        <v>26</v>
      </c>
      <c r="AB2" s="4" t="s">
        <v>27</v>
      </c>
      <c r="AC2" s="4" t="s">
        <v>28</v>
      </c>
      <c r="AD2" s="4" t="s">
        <v>29</v>
      </c>
      <c r="AE2" s="4" t="s">
        <v>30</v>
      </c>
      <c r="AF2" s="5" t="s">
        <v>31</v>
      </c>
      <c r="AG2" s="5" t="s">
        <v>189</v>
      </c>
      <c r="FG2" t="s">
        <v>457</v>
      </c>
    </row>
    <row r="3" spans="1:163" ht="57" x14ac:dyDescent="0.25">
      <c r="A3" s="33" t="s">
        <v>56</v>
      </c>
      <c r="B3" s="33" t="s">
        <v>147</v>
      </c>
      <c r="C3" s="33" t="s">
        <v>464</v>
      </c>
      <c r="D3" s="34" t="s">
        <v>74</v>
      </c>
      <c r="E3" s="35" t="s">
        <v>75</v>
      </c>
      <c r="F3" s="35" t="s">
        <v>76</v>
      </c>
      <c r="G3" s="37" t="s">
        <v>46</v>
      </c>
      <c r="H3" s="37" t="s">
        <v>59</v>
      </c>
      <c r="I3" s="37">
        <f t="shared" ref="I3:I45" si="0">(IF(H3="Insignificante",1.25,IF(H3="Menor",2.5,IF(H3="Moderado",5,IF(H3="Mayor",10,IF(H3="Catastrófico",20,0))))))*(IF(G3="Rara vez",1,IF(G3="Improbable",2,IF(G3="Posible",3,IF(G3="Probable",4,IF(G3="Casi seguro",5,0))))))</f>
        <v>30</v>
      </c>
      <c r="J3" s="37" t="str">
        <f t="shared" ref="J3:J45" si="1">IF(AND(I3&lt;4,I3&gt;1),"Zona de riesgo baja",IF(AND(I3&gt;4,I3&lt;8),"Zona de riesgo moderada",IF(AND(I3&gt;8,I3&lt;=20),"Zona de riesgo alta",IF(I3&gt;20,"Zona de riesgo extrema",0))))</f>
        <v>Zona de riesgo extrema</v>
      </c>
      <c r="K3" s="35" t="str">
        <f t="shared" ref="K3:K45" si="2">IF(J3="Zona de riesgo baja","Aceptar",IF(J3="Zona de riesgo moderada","Prevenir
Retener
Proteger",IF(J3="Zona de riesgo alta","Prevenir
Proteger
Transferir",IF(J3="Zona de riesgo extrema","Prevenir
Proteger
Transferir
Eliminar",0))))</f>
        <v>Prevenir
Proteger
Transferir
Eliminar</v>
      </c>
      <c r="L3" s="36" t="s">
        <v>77</v>
      </c>
      <c r="M3" s="33" t="s">
        <v>61</v>
      </c>
      <c r="N3" s="33" t="s">
        <v>38</v>
      </c>
      <c r="O3" s="33" t="s">
        <v>38</v>
      </c>
      <c r="P3" s="33" t="s">
        <v>39</v>
      </c>
      <c r="Q3" s="33" t="s">
        <v>38</v>
      </c>
      <c r="R3" s="33" t="s">
        <v>38</v>
      </c>
      <c r="S3" s="33" t="s">
        <v>38</v>
      </c>
      <c r="T3" s="33">
        <f t="shared" ref="T3:T45" si="3">IF(N3="SI",15,0)+IF(O3="SI",5,0)+IF(Q3="SI",15,0)+IF(R3="SI",10,0)+IF(S3="SI",30,0)+IF(P3="Automático",25,IF(P3="Manual",15,0))</f>
        <v>90</v>
      </c>
      <c r="U3" s="38" t="str">
        <f t="shared" ref="U3:U45" si="4">IF(T3&lt;50,"No hay desplazamiento",IF(T3&gt;76,CONCATENATE("Baja 2 niveles de ",M3),CONCATENATE("Baja 1 nivel de ",M3)))</f>
        <v>Baja 2 niveles de Probabilidad</v>
      </c>
      <c r="V3" s="37" t="s">
        <v>40</v>
      </c>
      <c r="W3" s="37" t="s">
        <v>59</v>
      </c>
      <c r="X3" s="37">
        <f t="shared" ref="X3:X45" si="5">(IF(W3="Insignificante",1.25,IF(W3="Menor",2.5,IF(W3="Moderado",5,IF(W3="Mayor",10,IF(W3="Catastrófico",20,0))))))*(IF(V3="Rara vez",1,IF(V3="Improbable",2,IF(V3="Posible",3,IF(V3="Probable",4,IF(V3="Casi seguro",5,0))))))</f>
        <v>10</v>
      </c>
      <c r="Y3" s="37" t="str">
        <f>IF(AND(X3&lt;4,X3&gt;1),"Zona de riesgo baja",IF(AND(X3&gt;4,X3&lt;8),"Zona de riesgo moderada",IF(AND(X3&gt;8,X3&lt;=30),"Zona de riesgo alta",IF(X3&gt;30,"Zona de riesgo extrema",0))))</f>
        <v>Zona de riesgo alta</v>
      </c>
      <c r="Z3" s="35" t="str">
        <f t="shared" ref="Z3:Z45" si="6">IF(Y3="Zona de riesgo baja","Aceptar",IF(Y3="Zona de riesgo moderada","Prevenir
Retener
Proteger",IF(Y3="Zona de riesgo alta","Prevenir
Proteger
Transferir",IF(Y3="Zona de riesgo extrema","Prevenir
Proteger
Transferir
Eliminar",0))))</f>
        <v>Prevenir
Proteger
Transferir</v>
      </c>
      <c r="AA3" s="36" t="s">
        <v>78</v>
      </c>
      <c r="AB3" s="39" t="s">
        <v>227</v>
      </c>
      <c r="AC3" s="40">
        <v>45747</v>
      </c>
      <c r="AD3" s="38"/>
      <c r="AE3" s="26"/>
      <c r="AF3" s="32"/>
      <c r="AG3" s="31"/>
      <c r="FG3" t="s">
        <v>458</v>
      </c>
    </row>
    <row r="4" spans="1:163" ht="99.75" x14ac:dyDescent="0.25">
      <c r="A4" s="33" t="s">
        <v>56</v>
      </c>
      <c r="B4" s="33" t="s">
        <v>147</v>
      </c>
      <c r="C4" s="33" t="s">
        <v>458</v>
      </c>
      <c r="D4" s="34" t="s">
        <v>79</v>
      </c>
      <c r="E4" s="35" t="s">
        <v>80</v>
      </c>
      <c r="F4" s="35" t="s">
        <v>350</v>
      </c>
      <c r="G4" s="37" t="s">
        <v>46</v>
      </c>
      <c r="H4" s="37" t="s">
        <v>41</v>
      </c>
      <c r="I4" s="37">
        <f t="shared" si="0"/>
        <v>15</v>
      </c>
      <c r="J4" s="37" t="str">
        <f t="shared" si="1"/>
        <v>Zona de riesgo alta</v>
      </c>
      <c r="K4" s="35" t="str">
        <f t="shared" si="2"/>
        <v>Prevenir
Proteger
Transferir</v>
      </c>
      <c r="L4" s="36" t="s">
        <v>81</v>
      </c>
      <c r="M4" s="33" t="s">
        <v>37</v>
      </c>
      <c r="N4" s="33" t="s">
        <v>38</v>
      </c>
      <c r="O4" s="33" t="s">
        <v>38</v>
      </c>
      <c r="P4" s="33" t="s">
        <v>39</v>
      </c>
      <c r="Q4" s="33" t="s">
        <v>38</v>
      </c>
      <c r="R4" s="33" t="s">
        <v>38</v>
      </c>
      <c r="S4" s="33" t="s">
        <v>38</v>
      </c>
      <c r="T4" s="33">
        <f t="shared" si="3"/>
        <v>90</v>
      </c>
      <c r="U4" s="38" t="str">
        <f t="shared" si="4"/>
        <v>Baja 2 niveles de Probabilidad e impacto</v>
      </c>
      <c r="V4" s="37" t="s">
        <v>40</v>
      </c>
      <c r="W4" s="37" t="s">
        <v>171</v>
      </c>
      <c r="X4" s="37">
        <f t="shared" si="5"/>
        <v>1.25</v>
      </c>
      <c r="Y4" s="37" t="str">
        <f t="shared" ref="Y4:Y46" si="7">IF(AND(X4&lt;4,X4&gt;1),"Zona de riesgo baja",IF(AND(X4&gt;4,X4&lt;8),"Zona de riesgo moderada",IF(AND(X4&gt;8,X4&lt;=30),"Zona de riesgo alta",IF(X4&gt;30,"Zona de riesgo extrema",0))))</f>
        <v>Zona de riesgo baja</v>
      </c>
      <c r="Z4" s="35" t="str">
        <f t="shared" si="6"/>
        <v>Aceptar</v>
      </c>
      <c r="AA4" s="36" t="s">
        <v>83</v>
      </c>
      <c r="AB4" s="39" t="s">
        <v>227</v>
      </c>
      <c r="AC4" s="40">
        <v>45747</v>
      </c>
      <c r="AD4" s="38"/>
      <c r="AE4" s="26"/>
      <c r="AF4" s="26"/>
      <c r="AG4" s="31"/>
      <c r="FG4" t="s">
        <v>43</v>
      </c>
    </row>
    <row r="5" spans="1:163" ht="94.5" customHeight="1" x14ac:dyDescent="0.25">
      <c r="A5" s="33" t="s">
        <v>56</v>
      </c>
      <c r="B5" s="33" t="s">
        <v>147</v>
      </c>
      <c r="C5" s="33" t="s">
        <v>458</v>
      </c>
      <c r="D5" s="34" t="s">
        <v>57</v>
      </c>
      <c r="E5" s="35" t="s">
        <v>560</v>
      </c>
      <c r="F5" s="35" t="s">
        <v>58</v>
      </c>
      <c r="G5" s="37" t="s">
        <v>46</v>
      </c>
      <c r="H5" s="37" t="s">
        <v>36</v>
      </c>
      <c r="I5" s="37">
        <f t="shared" si="0"/>
        <v>60</v>
      </c>
      <c r="J5" s="37" t="str">
        <f t="shared" si="1"/>
        <v>Zona de riesgo extrema</v>
      </c>
      <c r="K5" s="35" t="str">
        <f t="shared" si="2"/>
        <v>Prevenir
Proteger
Transferir
Eliminar</v>
      </c>
      <c r="L5" s="36" t="s">
        <v>60</v>
      </c>
      <c r="M5" s="33" t="s">
        <v>37</v>
      </c>
      <c r="N5" s="33" t="s">
        <v>38</v>
      </c>
      <c r="O5" s="33" t="s">
        <v>38</v>
      </c>
      <c r="P5" s="33" t="s">
        <v>39</v>
      </c>
      <c r="Q5" s="33" t="s">
        <v>38</v>
      </c>
      <c r="R5" s="33" t="s">
        <v>38</v>
      </c>
      <c r="S5" s="33" t="s">
        <v>38</v>
      </c>
      <c r="T5" s="33">
        <f t="shared" si="3"/>
        <v>90</v>
      </c>
      <c r="U5" s="38" t="str">
        <f t="shared" si="4"/>
        <v>Baja 2 niveles de Probabilidad e impacto</v>
      </c>
      <c r="V5" s="37" t="s">
        <v>40</v>
      </c>
      <c r="W5" s="37" t="s">
        <v>41</v>
      </c>
      <c r="X5" s="37">
        <f t="shared" si="5"/>
        <v>5</v>
      </c>
      <c r="Y5" s="37" t="str">
        <f t="shared" si="7"/>
        <v>Zona de riesgo moderada</v>
      </c>
      <c r="Z5" s="35" t="str">
        <f t="shared" si="6"/>
        <v>Prevenir
Retener
Proteger</v>
      </c>
      <c r="AA5" s="36" t="s">
        <v>62</v>
      </c>
      <c r="AB5" s="39" t="s">
        <v>227</v>
      </c>
      <c r="AC5" s="40">
        <v>45747</v>
      </c>
      <c r="AD5" s="38"/>
      <c r="AE5" s="26"/>
      <c r="AF5" s="32"/>
      <c r="AG5" s="31"/>
      <c r="FG5" t="s">
        <v>459</v>
      </c>
    </row>
    <row r="6" spans="1:163" ht="85.5" x14ac:dyDescent="0.25">
      <c r="A6" s="33" t="s">
        <v>56</v>
      </c>
      <c r="B6" s="33" t="s">
        <v>147</v>
      </c>
      <c r="C6" s="33" t="s">
        <v>461</v>
      </c>
      <c r="D6" s="34" t="s">
        <v>63</v>
      </c>
      <c r="E6" s="35" t="s">
        <v>64</v>
      </c>
      <c r="F6" s="35" t="s">
        <v>65</v>
      </c>
      <c r="G6" s="37" t="s">
        <v>46</v>
      </c>
      <c r="H6" s="37" t="s">
        <v>59</v>
      </c>
      <c r="I6" s="37">
        <f t="shared" si="0"/>
        <v>30</v>
      </c>
      <c r="J6" s="37" t="str">
        <f t="shared" si="1"/>
        <v>Zona de riesgo extrema</v>
      </c>
      <c r="K6" s="35" t="str">
        <f t="shared" si="2"/>
        <v>Prevenir
Proteger
Transferir
Eliminar</v>
      </c>
      <c r="L6" s="36" t="s">
        <v>67</v>
      </c>
      <c r="M6" s="33" t="s">
        <v>37</v>
      </c>
      <c r="N6" s="33" t="s">
        <v>38</v>
      </c>
      <c r="O6" s="33" t="s">
        <v>38</v>
      </c>
      <c r="P6" s="33" t="s">
        <v>39</v>
      </c>
      <c r="Q6" s="33" t="s">
        <v>38</v>
      </c>
      <c r="R6" s="33" t="s">
        <v>38</v>
      </c>
      <c r="S6" s="33" t="s">
        <v>38</v>
      </c>
      <c r="T6" s="33">
        <f t="shared" si="3"/>
        <v>90</v>
      </c>
      <c r="U6" s="38" t="str">
        <f t="shared" si="4"/>
        <v>Baja 2 niveles de Probabilidad e impacto</v>
      </c>
      <c r="V6" s="37" t="s">
        <v>40</v>
      </c>
      <c r="W6" s="37" t="s">
        <v>82</v>
      </c>
      <c r="X6" s="37">
        <f t="shared" si="5"/>
        <v>2.5</v>
      </c>
      <c r="Y6" s="37" t="str">
        <f t="shared" si="7"/>
        <v>Zona de riesgo baja</v>
      </c>
      <c r="Z6" s="35" t="str">
        <f t="shared" si="6"/>
        <v>Aceptar</v>
      </c>
      <c r="AA6" s="36" t="s">
        <v>68</v>
      </c>
      <c r="AB6" s="39" t="s">
        <v>227</v>
      </c>
      <c r="AC6" s="40">
        <v>45747</v>
      </c>
      <c r="AD6" s="38"/>
      <c r="AE6" s="26"/>
      <c r="AF6" s="32"/>
      <c r="AG6" s="31"/>
      <c r="FG6" t="s">
        <v>460</v>
      </c>
    </row>
    <row r="7" spans="1:163" ht="57" x14ac:dyDescent="0.25">
      <c r="A7" s="33" t="s">
        <v>56</v>
      </c>
      <c r="B7" s="33" t="s">
        <v>147</v>
      </c>
      <c r="C7" s="33" t="s">
        <v>43</v>
      </c>
      <c r="D7" s="34" t="s">
        <v>69</v>
      </c>
      <c r="E7" s="35" t="s">
        <v>70</v>
      </c>
      <c r="F7" s="35" t="s">
        <v>71</v>
      </c>
      <c r="G7" s="37" t="s">
        <v>46</v>
      </c>
      <c r="H7" s="37" t="s">
        <v>41</v>
      </c>
      <c r="I7" s="37">
        <f t="shared" si="0"/>
        <v>15</v>
      </c>
      <c r="J7" s="37" t="str">
        <f t="shared" si="1"/>
        <v>Zona de riesgo alta</v>
      </c>
      <c r="K7" s="35" t="str">
        <f t="shared" si="2"/>
        <v>Prevenir
Proteger
Transferir</v>
      </c>
      <c r="L7" s="36" t="s">
        <v>72</v>
      </c>
      <c r="M7" s="33" t="s">
        <v>37</v>
      </c>
      <c r="N7" s="33" t="s">
        <v>38</v>
      </c>
      <c r="O7" s="33" t="s">
        <v>38</v>
      </c>
      <c r="P7" s="33" t="s">
        <v>39</v>
      </c>
      <c r="Q7" s="33" t="s">
        <v>38</v>
      </c>
      <c r="R7" s="33" t="s">
        <v>38</v>
      </c>
      <c r="S7" s="33" t="s">
        <v>38</v>
      </c>
      <c r="T7" s="33">
        <f t="shared" si="3"/>
        <v>90</v>
      </c>
      <c r="U7" s="38" t="str">
        <f t="shared" si="4"/>
        <v>Baja 2 niveles de Probabilidad e impacto</v>
      </c>
      <c r="V7" s="37" t="s">
        <v>40</v>
      </c>
      <c r="W7" s="37" t="s">
        <v>171</v>
      </c>
      <c r="X7" s="37">
        <f t="shared" si="5"/>
        <v>1.25</v>
      </c>
      <c r="Y7" s="37" t="str">
        <f t="shared" si="7"/>
        <v>Zona de riesgo baja</v>
      </c>
      <c r="Z7" s="35" t="str">
        <f t="shared" si="6"/>
        <v>Aceptar</v>
      </c>
      <c r="AA7" s="36" t="s">
        <v>73</v>
      </c>
      <c r="AB7" s="39" t="s">
        <v>227</v>
      </c>
      <c r="AC7" s="40">
        <v>45747</v>
      </c>
      <c r="AD7" s="38"/>
      <c r="AE7" s="26"/>
      <c r="AF7" s="32"/>
      <c r="AG7" s="31"/>
      <c r="FG7" t="s">
        <v>461</v>
      </c>
    </row>
    <row r="8" spans="1:163" ht="71.25" x14ac:dyDescent="0.25">
      <c r="A8" s="33" t="s">
        <v>100</v>
      </c>
      <c r="B8" s="33" t="s">
        <v>101</v>
      </c>
      <c r="C8" s="33" t="s">
        <v>461</v>
      </c>
      <c r="D8" s="34" t="s">
        <v>104</v>
      </c>
      <c r="E8" s="35" t="s">
        <v>105</v>
      </c>
      <c r="F8" s="44" t="s">
        <v>236</v>
      </c>
      <c r="G8" s="37" t="s">
        <v>66</v>
      </c>
      <c r="H8" s="37" t="s">
        <v>59</v>
      </c>
      <c r="I8" s="37">
        <f t="shared" si="0"/>
        <v>40</v>
      </c>
      <c r="J8" s="37" t="str">
        <f t="shared" si="1"/>
        <v>Zona de riesgo extrema</v>
      </c>
      <c r="K8" s="35" t="str">
        <f t="shared" si="2"/>
        <v>Prevenir
Proteger
Transferir
Eliminar</v>
      </c>
      <c r="L8" s="45" t="s">
        <v>237</v>
      </c>
      <c r="M8" s="33" t="s">
        <v>37</v>
      </c>
      <c r="N8" s="33" t="s">
        <v>38</v>
      </c>
      <c r="O8" s="33" t="s">
        <v>38</v>
      </c>
      <c r="P8" s="33" t="s">
        <v>39</v>
      </c>
      <c r="Q8" s="33" t="s">
        <v>38</v>
      </c>
      <c r="R8" s="33" t="s">
        <v>38</v>
      </c>
      <c r="S8" s="33" t="s">
        <v>38</v>
      </c>
      <c r="T8" s="33">
        <f t="shared" si="3"/>
        <v>90</v>
      </c>
      <c r="U8" s="38" t="str">
        <f t="shared" si="4"/>
        <v>Baja 2 niveles de Probabilidad e impacto</v>
      </c>
      <c r="V8" s="37" t="s">
        <v>46</v>
      </c>
      <c r="W8" s="37" t="s">
        <v>59</v>
      </c>
      <c r="X8" s="37">
        <f t="shared" si="5"/>
        <v>30</v>
      </c>
      <c r="Y8" s="37" t="str">
        <f t="shared" si="7"/>
        <v>Zona de riesgo alta</v>
      </c>
      <c r="Z8" s="35" t="str">
        <f t="shared" si="6"/>
        <v>Prevenir
Proteger
Transferir</v>
      </c>
      <c r="AA8" s="45" t="s">
        <v>238</v>
      </c>
      <c r="AB8" s="39" t="s">
        <v>225</v>
      </c>
      <c r="AC8" s="40">
        <v>45747</v>
      </c>
      <c r="AD8" s="39"/>
      <c r="AE8" s="26"/>
      <c r="AF8" s="32"/>
      <c r="AG8" s="14"/>
      <c r="FG8" t="s">
        <v>462</v>
      </c>
    </row>
    <row r="9" spans="1:163" ht="85.5" x14ac:dyDescent="0.25">
      <c r="A9" s="33" t="s">
        <v>100</v>
      </c>
      <c r="B9" s="33" t="s">
        <v>101</v>
      </c>
      <c r="C9" s="33" t="s">
        <v>43</v>
      </c>
      <c r="D9" s="34" t="s">
        <v>106</v>
      </c>
      <c r="E9" s="35" t="s">
        <v>107</v>
      </c>
      <c r="F9" s="35" t="s">
        <v>108</v>
      </c>
      <c r="G9" s="37" t="s">
        <v>66</v>
      </c>
      <c r="H9" s="37" t="s">
        <v>41</v>
      </c>
      <c r="I9" s="37">
        <f t="shared" si="0"/>
        <v>20</v>
      </c>
      <c r="J9" s="37" t="str">
        <f t="shared" si="1"/>
        <v>Zona de riesgo alta</v>
      </c>
      <c r="K9" s="35" t="str">
        <f t="shared" si="2"/>
        <v>Prevenir
Proteger
Transferir</v>
      </c>
      <c r="L9" s="36" t="s">
        <v>109</v>
      </c>
      <c r="M9" s="33" t="s">
        <v>37</v>
      </c>
      <c r="N9" s="33" t="s">
        <v>38</v>
      </c>
      <c r="O9" s="33" t="s">
        <v>38</v>
      </c>
      <c r="P9" s="33" t="s">
        <v>39</v>
      </c>
      <c r="Q9" s="33" t="s">
        <v>38</v>
      </c>
      <c r="R9" s="33" t="s">
        <v>38</v>
      </c>
      <c r="S9" s="33" t="s">
        <v>38</v>
      </c>
      <c r="T9" s="33">
        <f t="shared" si="3"/>
        <v>90</v>
      </c>
      <c r="U9" s="38" t="str">
        <f t="shared" si="4"/>
        <v>Baja 2 niveles de Probabilidad e impacto</v>
      </c>
      <c r="V9" s="37" t="s">
        <v>46</v>
      </c>
      <c r="W9" s="37" t="s">
        <v>41</v>
      </c>
      <c r="X9" s="37">
        <f t="shared" si="5"/>
        <v>15</v>
      </c>
      <c r="Y9" s="37" t="str">
        <f t="shared" si="7"/>
        <v>Zona de riesgo alta</v>
      </c>
      <c r="Z9" s="35" t="str">
        <f t="shared" si="6"/>
        <v>Prevenir
Proteger
Transferir</v>
      </c>
      <c r="AA9" s="36" t="s">
        <v>110</v>
      </c>
      <c r="AB9" s="39" t="s">
        <v>225</v>
      </c>
      <c r="AC9" s="40">
        <v>45747</v>
      </c>
      <c r="AD9" s="39"/>
      <c r="AE9" s="26"/>
      <c r="AF9" s="32"/>
      <c r="AG9" s="14"/>
      <c r="FG9" t="s">
        <v>463</v>
      </c>
    </row>
    <row r="10" spans="1:163" ht="171" x14ac:dyDescent="0.25">
      <c r="A10" s="33" t="s">
        <v>100</v>
      </c>
      <c r="B10" s="33" t="s">
        <v>101</v>
      </c>
      <c r="C10" s="33" t="s">
        <v>466</v>
      </c>
      <c r="D10" s="34" t="s">
        <v>102</v>
      </c>
      <c r="E10" s="35" t="s">
        <v>144</v>
      </c>
      <c r="F10" s="44" t="s">
        <v>239</v>
      </c>
      <c r="G10" s="37" t="s">
        <v>240</v>
      </c>
      <c r="H10" s="37" t="s">
        <v>59</v>
      </c>
      <c r="I10" s="37">
        <f t="shared" si="0"/>
        <v>50</v>
      </c>
      <c r="J10" s="37" t="str">
        <f t="shared" si="1"/>
        <v>Zona de riesgo extrema</v>
      </c>
      <c r="K10" s="35" t="str">
        <f t="shared" si="2"/>
        <v>Prevenir
Proteger
Transferir
Eliminar</v>
      </c>
      <c r="L10" s="45" t="s">
        <v>241</v>
      </c>
      <c r="M10" s="33" t="s">
        <v>37</v>
      </c>
      <c r="N10" s="33" t="s">
        <v>38</v>
      </c>
      <c r="O10" s="33" t="s">
        <v>38</v>
      </c>
      <c r="P10" s="33" t="s">
        <v>86</v>
      </c>
      <c r="Q10" s="33" t="s">
        <v>38</v>
      </c>
      <c r="R10" s="33" t="s">
        <v>38</v>
      </c>
      <c r="S10" s="33" t="s">
        <v>38</v>
      </c>
      <c r="T10" s="33">
        <f t="shared" si="3"/>
        <v>100</v>
      </c>
      <c r="U10" s="38" t="str">
        <f t="shared" si="4"/>
        <v>Baja 2 niveles de Probabilidad e impacto</v>
      </c>
      <c r="V10" s="37" t="s">
        <v>46</v>
      </c>
      <c r="W10" s="37" t="s">
        <v>59</v>
      </c>
      <c r="X10" s="37">
        <f t="shared" si="5"/>
        <v>30</v>
      </c>
      <c r="Y10" s="37" t="str">
        <f t="shared" si="7"/>
        <v>Zona de riesgo alta</v>
      </c>
      <c r="Z10" s="35" t="str">
        <f t="shared" si="6"/>
        <v>Prevenir
Proteger
Transferir</v>
      </c>
      <c r="AA10" s="36" t="s">
        <v>242</v>
      </c>
      <c r="AB10" s="39" t="s">
        <v>225</v>
      </c>
      <c r="AC10" s="40">
        <v>45747</v>
      </c>
      <c r="AD10" s="39"/>
      <c r="AE10" s="26"/>
      <c r="AF10" s="32"/>
      <c r="AG10" s="14"/>
      <c r="FG10" t="s">
        <v>464</v>
      </c>
    </row>
    <row r="11" spans="1:163" ht="128.25" x14ac:dyDescent="0.25">
      <c r="A11" s="33" t="s">
        <v>100</v>
      </c>
      <c r="B11" s="33" t="s">
        <v>101</v>
      </c>
      <c r="C11" s="33" t="s">
        <v>466</v>
      </c>
      <c r="D11" s="34" t="s">
        <v>111</v>
      </c>
      <c r="E11" s="35" t="s">
        <v>243</v>
      </c>
      <c r="F11" s="35" t="s">
        <v>112</v>
      </c>
      <c r="G11" s="37" t="s">
        <v>66</v>
      </c>
      <c r="H11" s="37" t="s">
        <v>41</v>
      </c>
      <c r="I11" s="37">
        <f t="shared" si="0"/>
        <v>20</v>
      </c>
      <c r="J11" s="37" t="str">
        <f t="shared" si="1"/>
        <v>Zona de riesgo alta</v>
      </c>
      <c r="K11" s="35" t="str">
        <f t="shared" si="2"/>
        <v>Prevenir
Proteger
Transferir</v>
      </c>
      <c r="L11" s="36" t="s">
        <v>244</v>
      </c>
      <c r="M11" s="33" t="s">
        <v>37</v>
      </c>
      <c r="N11" s="33" t="s">
        <v>38</v>
      </c>
      <c r="O11" s="33" t="s">
        <v>38</v>
      </c>
      <c r="P11" s="33" t="s">
        <v>39</v>
      </c>
      <c r="Q11" s="33" t="s">
        <v>38</v>
      </c>
      <c r="R11" s="33" t="s">
        <v>38</v>
      </c>
      <c r="S11" s="33" t="s">
        <v>38</v>
      </c>
      <c r="T11" s="33">
        <f t="shared" si="3"/>
        <v>90</v>
      </c>
      <c r="U11" s="38" t="str">
        <f t="shared" si="4"/>
        <v>Baja 2 niveles de Probabilidad e impacto</v>
      </c>
      <c r="V11" s="37" t="s">
        <v>46</v>
      </c>
      <c r="W11" s="37" t="s">
        <v>41</v>
      </c>
      <c r="X11" s="37">
        <f t="shared" si="5"/>
        <v>15</v>
      </c>
      <c r="Y11" s="37" t="str">
        <f t="shared" si="7"/>
        <v>Zona de riesgo alta</v>
      </c>
      <c r="Z11" s="35" t="str">
        <f t="shared" si="6"/>
        <v>Prevenir
Proteger
Transferir</v>
      </c>
      <c r="AA11" s="36" t="s">
        <v>245</v>
      </c>
      <c r="AB11" s="39" t="s">
        <v>225</v>
      </c>
      <c r="AC11" s="40">
        <v>45747</v>
      </c>
      <c r="AD11" s="39"/>
      <c r="AE11" s="26"/>
      <c r="AF11" s="32"/>
      <c r="AG11" s="14"/>
      <c r="FG11" t="s">
        <v>465</v>
      </c>
    </row>
    <row r="12" spans="1:163" ht="99.75" x14ac:dyDescent="0.25">
      <c r="A12" s="33" t="s">
        <v>100</v>
      </c>
      <c r="B12" s="33" t="s">
        <v>101</v>
      </c>
      <c r="C12" s="33" t="s">
        <v>459</v>
      </c>
      <c r="D12" s="34" t="s">
        <v>103</v>
      </c>
      <c r="E12" s="35" t="s">
        <v>246</v>
      </c>
      <c r="F12" s="35" t="s">
        <v>145</v>
      </c>
      <c r="G12" s="37" t="s">
        <v>66</v>
      </c>
      <c r="H12" s="37" t="s">
        <v>59</v>
      </c>
      <c r="I12" s="37">
        <f t="shared" si="0"/>
        <v>40</v>
      </c>
      <c r="J12" s="37" t="str">
        <f t="shared" si="1"/>
        <v>Zona de riesgo extrema</v>
      </c>
      <c r="K12" s="35" t="str">
        <f t="shared" si="2"/>
        <v>Prevenir
Proteger
Transferir
Eliminar</v>
      </c>
      <c r="L12" s="36" t="s">
        <v>247</v>
      </c>
      <c r="M12" s="33" t="s">
        <v>37</v>
      </c>
      <c r="N12" s="33" t="s">
        <v>38</v>
      </c>
      <c r="O12" s="33" t="s">
        <v>38</v>
      </c>
      <c r="P12" s="33" t="s">
        <v>39</v>
      </c>
      <c r="Q12" s="33" t="s">
        <v>38</v>
      </c>
      <c r="R12" s="33" t="s">
        <v>38</v>
      </c>
      <c r="S12" s="33" t="s">
        <v>38</v>
      </c>
      <c r="T12" s="33">
        <f t="shared" si="3"/>
        <v>90</v>
      </c>
      <c r="U12" s="38" t="str">
        <f t="shared" si="4"/>
        <v>Baja 2 niveles de Probabilidad e impacto</v>
      </c>
      <c r="V12" s="37" t="s">
        <v>46</v>
      </c>
      <c r="W12" s="37" t="s">
        <v>59</v>
      </c>
      <c r="X12" s="37">
        <f t="shared" si="5"/>
        <v>30</v>
      </c>
      <c r="Y12" s="37" t="str">
        <f t="shared" si="7"/>
        <v>Zona de riesgo alta</v>
      </c>
      <c r="Z12" s="35" t="str">
        <f t="shared" si="6"/>
        <v>Prevenir
Proteger
Transferir</v>
      </c>
      <c r="AA12" s="36" t="s">
        <v>238</v>
      </c>
      <c r="AB12" s="39" t="s">
        <v>225</v>
      </c>
      <c r="AC12" s="40">
        <v>45747</v>
      </c>
      <c r="AD12" s="39"/>
      <c r="AE12" s="26"/>
      <c r="AF12" s="32"/>
      <c r="AG12" s="14"/>
      <c r="FG12" t="s">
        <v>472</v>
      </c>
    </row>
    <row r="13" spans="1:163" ht="128.25" x14ac:dyDescent="0.25">
      <c r="A13" s="33" t="s">
        <v>32</v>
      </c>
      <c r="B13" s="33" t="s">
        <v>33</v>
      </c>
      <c r="C13" s="33" t="s">
        <v>460</v>
      </c>
      <c r="D13" s="34" t="s">
        <v>34</v>
      </c>
      <c r="E13" s="35" t="s">
        <v>561</v>
      </c>
      <c r="F13" s="35" t="s">
        <v>562</v>
      </c>
      <c r="G13" s="37" t="s">
        <v>35</v>
      </c>
      <c r="H13" s="37" t="s">
        <v>36</v>
      </c>
      <c r="I13" s="37">
        <f t="shared" si="0"/>
        <v>40</v>
      </c>
      <c r="J13" s="37" t="str">
        <f t="shared" si="1"/>
        <v>Zona de riesgo extrema</v>
      </c>
      <c r="K13" s="35" t="str">
        <f t="shared" si="2"/>
        <v>Prevenir
Proteger
Transferir
Eliminar</v>
      </c>
      <c r="L13" s="36" t="s">
        <v>564</v>
      </c>
      <c r="M13" s="33" t="s">
        <v>37</v>
      </c>
      <c r="N13" s="33" t="s">
        <v>38</v>
      </c>
      <c r="O13" s="33" t="s">
        <v>38</v>
      </c>
      <c r="P13" s="33" t="s">
        <v>39</v>
      </c>
      <c r="Q13" s="33" t="s">
        <v>38</v>
      </c>
      <c r="R13" s="33" t="s">
        <v>38</v>
      </c>
      <c r="S13" s="33" t="s">
        <v>38</v>
      </c>
      <c r="T13" s="33">
        <f t="shared" si="3"/>
        <v>90</v>
      </c>
      <c r="U13" s="38" t="str">
        <f t="shared" si="4"/>
        <v>Baja 2 niveles de Probabilidad e impacto</v>
      </c>
      <c r="V13" s="37" t="s">
        <v>40</v>
      </c>
      <c r="W13" s="37" t="s">
        <v>59</v>
      </c>
      <c r="X13" s="37">
        <f t="shared" si="5"/>
        <v>10</v>
      </c>
      <c r="Y13" s="37" t="str">
        <f t="shared" si="7"/>
        <v>Zona de riesgo alta</v>
      </c>
      <c r="Z13" s="35" t="str">
        <f t="shared" si="6"/>
        <v>Prevenir
Proteger
Transferir</v>
      </c>
      <c r="AA13" s="36" t="s">
        <v>563</v>
      </c>
      <c r="AB13" s="39" t="s">
        <v>229</v>
      </c>
      <c r="AC13" s="40">
        <v>45747</v>
      </c>
      <c r="AD13" s="39"/>
      <c r="AE13" s="26"/>
      <c r="AF13" s="32"/>
      <c r="AG13" s="14"/>
      <c r="FG13" t="s">
        <v>467</v>
      </c>
    </row>
    <row r="14" spans="1:163" ht="57" x14ac:dyDescent="0.25">
      <c r="A14" s="33" t="s">
        <v>113</v>
      </c>
      <c r="B14" s="33" t="s">
        <v>130</v>
      </c>
      <c r="C14" s="33" t="s">
        <v>43</v>
      </c>
      <c r="D14" s="34" t="s">
        <v>311</v>
      </c>
      <c r="E14" s="35" t="s">
        <v>430</v>
      </c>
      <c r="F14" s="35" t="s">
        <v>305</v>
      </c>
      <c r="G14" s="37" t="s">
        <v>40</v>
      </c>
      <c r="H14" s="37" t="s">
        <v>41</v>
      </c>
      <c r="I14" s="37">
        <f t="shared" si="0"/>
        <v>5</v>
      </c>
      <c r="J14" s="37" t="str">
        <f t="shared" si="1"/>
        <v>Zona de riesgo moderada</v>
      </c>
      <c r="K14" s="35" t="str">
        <f t="shared" si="2"/>
        <v>Prevenir
Retener
Proteger</v>
      </c>
      <c r="L14" s="36" t="s">
        <v>438</v>
      </c>
      <c r="M14" s="33" t="s">
        <v>61</v>
      </c>
      <c r="N14" s="33" t="s">
        <v>38</v>
      </c>
      <c r="O14" s="33" t="s">
        <v>38</v>
      </c>
      <c r="P14" s="33" t="s">
        <v>39</v>
      </c>
      <c r="Q14" s="33" t="s">
        <v>38</v>
      </c>
      <c r="R14" s="33" t="s">
        <v>38</v>
      </c>
      <c r="S14" s="33" t="s">
        <v>38</v>
      </c>
      <c r="T14" s="33">
        <f t="shared" si="3"/>
        <v>90</v>
      </c>
      <c r="U14" s="38" t="str">
        <f t="shared" si="4"/>
        <v>Baja 2 niveles de Probabilidad</v>
      </c>
      <c r="V14" s="37" t="s">
        <v>40</v>
      </c>
      <c r="W14" s="37" t="s">
        <v>171</v>
      </c>
      <c r="X14" s="37">
        <f t="shared" si="5"/>
        <v>1.25</v>
      </c>
      <c r="Y14" s="37" t="str">
        <f t="shared" si="7"/>
        <v>Zona de riesgo baja</v>
      </c>
      <c r="Z14" s="35" t="str">
        <f t="shared" si="6"/>
        <v>Aceptar</v>
      </c>
      <c r="AA14" s="36" t="s">
        <v>119</v>
      </c>
      <c r="AB14" s="43"/>
      <c r="AC14" s="40">
        <v>45747</v>
      </c>
      <c r="AD14" s="39"/>
      <c r="AE14" s="26"/>
      <c r="AF14" s="32"/>
      <c r="AG14" s="14"/>
      <c r="FG14" t="s">
        <v>527</v>
      </c>
    </row>
    <row r="15" spans="1:163" ht="57" x14ac:dyDescent="0.25">
      <c r="A15" s="33" t="s">
        <v>113</v>
      </c>
      <c r="B15" s="33" t="s">
        <v>130</v>
      </c>
      <c r="C15" s="33" t="s">
        <v>460</v>
      </c>
      <c r="D15" s="34" t="s">
        <v>312</v>
      </c>
      <c r="E15" s="35" t="s">
        <v>431</v>
      </c>
      <c r="F15" s="35" t="s">
        <v>305</v>
      </c>
      <c r="G15" s="37" t="s">
        <v>46</v>
      </c>
      <c r="H15" s="37" t="s">
        <v>59</v>
      </c>
      <c r="I15" s="37">
        <f t="shared" si="0"/>
        <v>30</v>
      </c>
      <c r="J15" s="37" t="str">
        <f t="shared" si="1"/>
        <v>Zona de riesgo extrema</v>
      </c>
      <c r="K15" s="35" t="str">
        <f t="shared" si="2"/>
        <v>Prevenir
Proteger
Transferir
Eliminar</v>
      </c>
      <c r="L15" s="36" t="s">
        <v>437</v>
      </c>
      <c r="M15" s="33" t="s">
        <v>61</v>
      </c>
      <c r="N15" s="33" t="s">
        <v>38</v>
      </c>
      <c r="O15" s="33" t="s">
        <v>38</v>
      </c>
      <c r="P15" s="33" t="s">
        <v>39</v>
      </c>
      <c r="Q15" s="33" t="s">
        <v>38</v>
      </c>
      <c r="R15" s="33" t="s">
        <v>38</v>
      </c>
      <c r="S15" s="33" t="s">
        <v>38</v>
      </c>
      <c r="T15" s="33">
        <f>IF(N15="SI",15,0)+IF(O15="SI",5,0)+IF(Q15="SI",15,0)+IF(R15="SI",10,0)+IF(S15="SI",30,0)+IF(P15="Automático",25,IF(P15="Manual",15,0))</f>
        <v>90</v>
      </c>
      <c r="U15" s="38" t="str">
        <f t="shared" si="4"/>
        <v>Baja 2 niveles de Probabilidad</v>
      </c>
      <c r="V15" s="37" t="s">
        <v>40</v>
      </c>
      <c r="W15" s="37" t="s">
        <v>59</v>
      </c>
      <c r="X15" s="37">
        <f t="shared" si="5"/>
        <v>10</v>
      </c>
      <c r="Y15" s="37" t="str">
        <f t="shared" si="7"/>
        <v>Zona de riesgo alta</v>
      </c>
      <c r="Z15" s="35" t="str">
        <f t="shared" si="6"/>
        <v>Prevenir
Proteger
Transferir</v>
      </c>
      <c r="AA15" s="36" t="s">
        <v>119</v>
      </c>
      <c r="AB15" s="39" t="s">
        <v>226</v>
      </c>
      <c r="AC15" s="40">
        <v>45747</v>
      </c>
      <c r="AD15" s="39"/>
      <c r="AE15" s="26"/>
      <c r="AF15" s="32"/>
      <c r="AG15" s="14"/>
      <c r="FG15" t="s">
        <v>528</v>
      </c>
    </row>
    <row r="16" spans="1:163" ht="42.75" x14ac:dyDescent="0.25">
      <c r="A16" s="33" t="s">
        <v>113</v>
      </c>
      <c r="B16" s="33" t="s">
        <v>130</v>
      </c>
      <c r="C16" s="33" t="s">
        <v>43</v>
      </c>
      <c r="D16" s="34" t="s">
        <v>132</v>
      </c>
      <c r="E16" s="35" t="s">
        <v>433</v>
      </c>
      <c r="F16" s="35" t="s">
        <v>432</v>
      </c>
      <c r="G16" s="37" t="s">
        <v>46</v>
      </c>
      <c r="H16" s="37" t="s">
        <v>171</v>
      </c>
      <c r="I16" s="37">
        <f t="shared" si="0"/>
        <v>3.75</v>
      </c>
      <c r="J16" s="37" t="str">
        <f t="shared" si="1"/>
        <v>Zona de riesgo baja</v>
      </c>
      <c r="K16" s="35" t="str">
        <f t="shared" si="2"/>
        <v>Aceptar</v>
      </c>
      <c r="L16" s="36" t="s">
        <v>436</v>
      </c>
      <c r="M16" s="33" t="s">
        <v>61</v>
      </c>
      <c r="N16" s="33" t="s">
        <v>38</v>
      </c>
      <c r="O16" s="33" t="s">
        <v>38</v>
      </c>
      <c r="P16" s="33" t="s">
        <v>39</v>
      </c>
      <c r="Q16" s="33" t="s">
        <v>38</v>
      </c>
      <c r="R16" s="33" t="s">
        <v>38</v>
      </c>
      <c r="S16" s="33" t="s">
        <v>38</v>
      </c>
      <c r="T16" s="33">
        <f t="shared" si="3"/>
        <v>90</v>
      </c>
      <c r="U16" s="38" t="str">
        <f t="shared" si="4"/>
        <v>Baja 2 niveles de Probabilidad</v>
      </c>
      <c r="V16" s="37" t="s">
        <v>35</v>
      </c>
      <c r="W16" s="37" t="s">
        <v>59</v>
      </c>
      <c r="X16" s="37">
        <f t="shared" si="5"/>
        <v>20</v>
      </c>
      <c r="Y16" s="37" t="str">
        <f t="shared" si="7"/>
        <v>Zona de riesgo alta</v>
      </c>
      <c r="Z16" s="35" t="str">
        <f t="shared" si="6"/>
        <v>Prevenir
Proteger
Transferir</v>
      </c>
      <c r="AA16" s="36" t="s">
        <v>119</v>
      </c>
      <c r="AB16" s="39" t="s">
        <v>226</v>
      </c>
      <c r="AC16" s="40">
        <v>45747</v>
      </c>
      <c r="AD16" s="39"/>
      <c r="AE16" s="26"/>
      <c r="AF16" s="32"/>
      <c r="AG16" s="14"/>
      <c r="FG16" t="s">
        <v>529</v>
      </c>
    </row>
    <row r="17" spans="1:33" ht="57" x14ac:dyDescent="0.25">
      <c r="A17" s="33" t="s">
        <v>113</v>
      </c>
      <c r="B17" s="33" t="s">
        <v>174</v>
      </c>
      <c r="C17" s="33" t="s">
        <v>460</v>
      </c>
      <c r="D17" s="34" t="s">
        <v>182</v>
      </c>
      <c r="E17" s="35" t="s">
        <v>434</v>
      </c>
      <c r="F17" s="35" t="s">
        <v>305</v>
      </c>
      <c r="G17" s="37" t="s">
        <v>46</v>
      </c>
      <c r="H17" s="37" t="s">
        <v>41</v>
      </c>
      <c r="I17" s="37">
        <f t="shared" si="0"/>
        <v>15</v>
      </c>
      <c r="J17" s="37" t="str">
        <f t="shared" si="1"/>
        <v>Zona de riesgo alta</v>
      </c>
      <c r="K17" s="35" t="str">
        <f t="shared" si="2"/>
        <v>Prevenir
Proteger
Transferir</v>
      </c>
      <c r="L17" s="36" t="s">
        <v>435</v>
      </c>
      <c r="M17" s="33" t="s">
        <v>61</v>
      </c>
      <c r="N17" s="33" t="s">
        <v>38</v>
      </c>
      <c r="O17" s="33" t="s">
        <v>38</v>
      </c>
      <c r="P17" s="33" t="s">
        <v>39</v>
      </c>
      <c r="Q17" s="33" t="s">
        <v>38</v>
      </c>
      <c r="R17" s="33" t="s">
        <v>38</v>
      </c>
      <c r="S17" s="33" t="s">
        <v>38</v>
      </c>
      <c r="T17" s="33">
        <f t="shared" si="3"/>
        <v>90</v>
      </c>
      <c r="U17" s="38" t="str">
        <f t="shared" si="4"/>
        <v>Baja 2 niveles de Probabilidad</v>
      </c>
      <c r="V17" s="37" t="s">
        <v>46</v>
      </c>
      <c r="W17" s="37" t="s">
        <v>41</v>
      </c>
      <c r="X17" s="37">
        <f t="shared" si="5"/>
        <v>15</v>
      </c>
      <c r="Y17" s="37" t="str">
        <f t="shared" si="7"/>
        <v>Zona de riesgo alta</v>
      </c>
      <c r="Z17" s="35" t="str">
        <f t="shared" si="6"/>
        <v>Prevenir
Proteger
Transferir</v>
      </c>
      <c r="AA17" s="36" t="s">
        <v>119</v>
      </c>
      <c r="AB17" s="39" t="s">
        <v>226</v>
      </c>
      <c r="AC17" s="40">
        <v>45747</v>
      </c>
      <c r="AD17" s="39"/>
      <c r="AE17" s="26"/>
      <c r="AF17" s="32"/>
      <c r="AG17" s="14"/>
    </row>
    <row r="18" spans="1:33" ht="57" x14ac:dyDescent="0.25">
      <c r="A18" s="33" t="s">
        <v>113</v>
      </c>
      <c r="B18" s="33" t="s">
        <v>174</v>
      </c>
      <c r="C18" s="33" t="s">
        <v>43</v>
      </c>
      <c r="D18" s="34" t="s">
        <v>183</v>
      </c>
      <c r="E18" s="35" t="s">
        <v>439</v>
      </c>
      <c r="F18" s="35" t="s">
        <v>440</v>
      </c>
      <c r="G18" s="37" t="s">
        <v>46</v>
      </c>
      <c r="H18" s="37" t="s">
        <v>82</v>
      </c>
      <c r="I18" s="37">
        <f t="shared" si="0"/>
        <v>7.5</v>
      </c>
      <c r="J18" s="37" t="str">
        <f t="shared" si="1"/>
        <v>Zona de riesgo moderada</v>
      </c>
      <c r="K18" s="35" t="str">
        <f t="shared" si="2"/>
        <v>Prevenir
Retener
Proteger</v>
      </c>
      <c r="L18" s="36" t="s">
        <v>442</v>
      </c>
      <c r="M18" s="33" t="s">
        <v>61</v>
      </c>
      <c r="N18" s="33" t="s">
        <v>38</v>
      </c>
      <c r="O18" s="33" t="s">
        <v>38</v>
      </c>
      <c r="P18" s="33" t="s">
        <v>39</v>
      </c>
      <c r="Q18" s="33" t="s">
        <v>38</v>
      </c>
      <c r="R18" s="33" t="s">
        <v>38</v>
      </c>
      <c r="S18" s="33" t="s">
        <v>38</v>
      </c>
      <c r="T18" s="33">
        <f t="shared" si="3"/>
        <v>90</v>
      </c>
      <c r="U18" s="38" t="str">
        <f t="shared" si="4"/>
        <v>Baja 2 niveles de Probabilidad</v>
      </c>
      <c r="V18" s="37" t="s">
        <v>35</v>
      </c>
      <c r="W18" s="37" t="s">
        <v>82</v>
      </c>
      <c r="X18" s="37">
        <f t="shared" si="5"/>
        <v>5</v>
      </c>
      <c r="Y18" s="37" t="str">
        <f t="shared" si="7"/>
        <v>Zona de riesgo moderada</v>
      </c>
      <c r="Z18" s="35" t="str">
        <f t="shared" si="6"/>
        <v>Prevenir
Retener
Proteger</v>
      </c>
      <c r="AA18" s="36" t="s">
        <v>119</v>
      </c>
      <c r="AB18" s="39" t="s">
        <v>226</v>
      </c>
      <c r="AC18" s="40">
        <v>45804</v>
      </c>
      <c r="AD18" s="39"/>
      <c r="AE18" s="41"/>
      <c r="AF18" s="42"/>
      <c r="AG18" s="39"/>
    </row>
    <row r="19" spans="1:33" ht="57" x14ac:dyDescent="0.25">
      <c r="A19" s="33" t="s">
        <v>113</v>
      </c>
      <c r="B19" s="33" t="s">
        <v>174</v>
      </c>
      <c r="C19" s="33" t="s">
        <v>43</v>
      </c>
      <c r="D19" s="34" t="s">
        <v>441</v>
      </c>
      <c r="E19" s="35" t="s">
        <v>443</v>
      </c>
      <c r="F19" s="35" t="s">
        <v>444</v>
      </c>
      <c r="G19" s="37" t="s">
        <v>40</v>
      </c>
      <c r="H19" s="37" t="s">
        <v>41</v>
      </c>
      <c r="I19" s="37">
        <f t="shared" si="0"/>
        <v>5</v>
      </c>
      <c r="J19" s="37" t="str">
        <f t="shared" si="1"/>
        <v>Zona de riesgo moderada</v>
      </c>
      <c r="K19" s="35" t="str">
        <f t="shared" si="2"/>
        <v>Prevenir
Retener
Proteger</v>
      </c>
      <c r="L19" s="36" t="s">
        <v>445</v>
      </c>
      <c r="M19" s="33" t="s">
        <v>153</v>
      </c>
      <c r="N19" s="33" t="s">
        <v>38</v>
      </c>
      <c r="O19" s="33" t="s">
        <v>38</v>
      </c>
      <c r="P19" s="33" t="s">
        <v>39</v>
      </c>
      <c r="Q19" s="33" t="s">
        <v>38</v>
      </c>
      <c r="R19" s="33" t="s">
        <v>38</v>
      </c>
      <c r="S19" s="33" t="s">
        <v>38</v>
      </c>
      <c r="T19" s="33">
        <f t="shared" si="3"/>
        <v>90</v>
      </c>
      <c r="U19" s="38" t="str">
        <f t="shared" si="4"/>
        <v>Baja 2 niveles de Impacto</v>
      </c>
      <c r="V19" s="37" t="s">
        <v>40</v>
      </c>
      <c r="W19" s="37" t="s">
        <v>82</v>
      </c>
      <c r="X19" s="37">
        <f t="shared" si="5"/>
        <v>2.5</v>
      </c>
      <c r="Y19" s="37" t="str">
        <f t="shared" si="7"/>
        <v>Zona de riesgo baja</v>
      </c>
      <c r="Z19" s="35" t="str">
        <f t="shared" si="6"/>
        <v>Aceptar</v>
      </c>
      <c r="AA19" s="36" t="s">
        <v>119</v>
      </c>
      <c r="AB19" s="39" t="s">
        <v>226</v>
      </c>
      <c r="AC19" s="40">
        <v>45804</v>
      </c>
      <c r="AD19" s="39"/>
      <c r="AE19" s="41"/>
      <c r="AF19" s="42"/>
      <c r="AG19" s="39"/>
    </row>
    <row r="20" spans="1:33" ht="57" x14ac:dyDescent="0.25">
      <c r="A20" s="33" t="s">
        <v>113</v>
      </c>
      <c r="B20" s="33" t="s">
        <v>174</v>
      </c>
      <c r="C20" s="33" t="s">
        <v>43</v>
      </c>
      <c r="D20" s="34" t="s">
        <v>446</v>
      </c>
      <c r="E20" s="35" t="s">
        <v>447</v>
      </c>
      <c r="F20" s="35" t="s">
        <v>448</v>
      </c>
      <c r="G20" s="37" t="s">
        <v>46</v>
      </c>
      <c r="H20" s="37" t="s">
        <v>41</v>
      </c>
      <c r="I20" s="37">
        <f t="shared" si="0"/>
        <v>15</v>
      </c>
      <c r="J20" s="37" t="str">
        <f t="shared" si="1"/>
        <v>Zona de riesgo alta</v>
      </c>
      <c r="K20" s="35" t="str">
        <f t="shared" si="2"/>
        <v>Prevenir
Proteger
Transferir</v>
      </c>
      <c r="L20" s="36" t="s">
        <v>449</v>
      </c>
      <c r="M20" s="33" t="s">
        <v>37</v>
      </c>
      <c r="N20" s="33" t="s">
        <v>38</v>
      </c>
      <c r="O20" s="33" t="s">
        <v>38</v>
      </c>
      <c r="P20" s="33" t="s">
        <v>39</v>
      </c>
      <c r="Q20" s="33" t="s">
        <v>38</v>
      </c>
      <c r="R20" s="33" t="s">
        <v>38</v>
      </c>
      <c r="S20" s="33" t="s">
        <v>38</v>
      </c>
      <c r="T20" s="33">
        <f t="shared" si="3"/>
        <v>90</v>
      </c>
      <c r="U20" s="38" t="str">
        <f t="shared" si="4"/>
        <v>Baja 2 niveles de Probabilidad e impacto</v>
      </c>
      <c r="V20" s="37" t="s">
        <v>35</v>
      </c>
      <c r="W20" s="37" t="s">
        <v>82</v>
      </c>
      <c r="X20" s="37">
        <f t="shared" si="5"/>
        <v>5</v>
      </c>
      <c r="Y20" s="37" t="str">
        <f t="shared" si="7"/>
        <v>Zona de riesgo moderada</v>
      </c>
      <c r="Z20" s="35" t="str">
        <f t="shared" si="6"/>
        <v>Prevenir
Retener
Proteger</v>
      </c>
      <c r="AA20" s="36" t="s">
        <v>119</v>
      </c>
      <c r="AB20" s="39" t="s">
        <v>226</v>
      </c>
      <c r="AC20" s="40">
        <v>45804</v>
      </c>
      <c r="AD20" s="39"/>
      <c r="AE20" s="41"/>
      <c r="AF20" s="42"/>
      <c r="AG20" s="39"/>
    </row>
    <row r="21" spans="1:33" ht="85.5" x14ac:dyDescent="0.25">
      <c r="A21" s="33" t="s">
        <v>113</v>
      </c>
      <c r="B21" s="33" t="s">
        <v>174</v>
      </c>
      <c r="C21" s="33" t="s">
        <v>43</v>
      </c>
      <c r="D21" s="34" t="s">
        <v>186</v>
      </c>
      <c r="E21" s="35" t="s">
        <v>450</v>
      </c>
      <c r="F21" s="35" t="s">
        <v>451</v>
      </c>
      <c r="G21" s="37" t="s">
        <v>46</v>
      </c>
      <c r="H21" s="37" t="s">
        <v>41</v>
      </c>
      <c r="I21" s="37">
        <f t="shared" si="0"/>
        <v>15</v>
      </c>
      <c r="J21" s="37" t="str">
        <f t="shared" si="1"/>
        <v>Zona de riesgo alta</v>
      </c>
      <c r="K21" s="35" t="str">
        <f t="shared" si="2"/>
        <v>Prevenir
Proteger
Transferir</v>
      </c>
      <c r="L21" s="36" t="s">
        <v>452</v>
      </c>
      <c r="M21" s="33" t="s">
        <v>61</v>
      </c>
      <c r="N21" s="33" t="s">
        <v>38</v>
      </c>
      <c r="O21" s="33" t="s">
        <v>38</v>
      </c>
      <c r="P21" s="33" t="s">
        <v>39</v>
      </c>
      <c r="Q21" s="33" t="s">
        <v>38</v>
      </c>
      <c r="R21" s="33" t="s">
        <v>38</v>
      </c>
      <c r="S21" s="33" t="s">
        <v>38</v>
      </c>
      <c r="T21" s="33">
        <f t="shared" si="3"/>
        <v>90</v>
      </c>
      <c r="U21" s="38" t="str">
        <f t="shared" si="4"/>
        <v>Baja 2 niveles de Probabilidad</v>
      </c>
      <c r="V21" s="37" t="s">
        <v>35</v>
      </c>
      <c r="W21" s="37" t="s">
        <v>41</v>
      </c>
      <c r="X21" s="37">
        <f t="shared" si="5"/>
        <v>10</v>
      </c>
      <c r="Y21" s="37" t="str">
        <f t="shared" si="7"/>
        <v>Zona de riesgo alta</v>
      </c>
      <c r="Z21" s="35" t="str">
        <f t="shared" si="6"/>
        <v>Prevenir
Proteger
Transferir</v>
      </c>
      <c r="AA21" s="36" t="s">
        <v>453</v>
      </c>
      <c r="AB21" s="39" t="s">
        <v>226</v>
      </c>
      <c r="AC21" s="40">
        <v>45804</v>
      </c>
      <c r="AD21" s="39"/>
      <c r="AE21" s="41"/>
      <c r="AF21" s="42"/>
      <c r="AG21" s="39"/>
    </row>
    <row r="22" spans="1:33" ht="42.75" x14ac:dyDescent="0.25">
      <c r="A22" s="6" t="s">
        <v>113</v>
      </c>
      <c r="B22" s="6" t="s">
        <v>456</v>
      </c>
      <c r="C22" s="48" t="s">
        <v>43</v>
      </c>
      <c r="D22" s="13" t="s">
        <v>175</v>
      </c>
      <c r="E22" s="7" t="s">
        <v>455</v>
      </c>
      <c r="F22" s="7" t="s">
        <v>454</v>
      </c>
      <c r="G22" s="8" t="s">
        <v>40</v>
      </c>
      <c r="H22" s="8" t="s">
        <v>82</v>
      </c>
      <c r="I22" s="8">
        <f t="shared" si="0"/>
        <v>2.5</v>
      </c>
      <c r="J22" s="8" t="str">
        <f t="shared" si="1"/>
        <v>Zona de riesgo baja</v>
      </c>
      <c r="K22" s="7" t="str">
        <f t="shared" si="2"/>
        <v>Aceptar</v>
      </c>
      <c r="L22" s="9" t="s">
        <v>510</v>
      </c>
      <c r="M22" s="6" t="s">
        <v>61</v>
      </c>
      <c r="N22" s="6" t="s">
        <v>38</v>
      </c>
      <c r="O22" s="6" t="s">
        <v>38</v>
      </c>
      <c r="P22" s="6" t="s">
        <v>39</v>
      </c>
      <c r="Q22" s="6" t="s">
        <v>38</v>
      </c>
      <c r="R22" s="6" t="s">
        <v>38</v>
      </c>
      <c r="S22" s="6" t="s">
        <v>38</v>
      </c>
      <c r="T22" s="6">
        <f t="shared" si="3"/>
        <v>90</v>
      </c>
      <c r="U22" s="30" t="str">
        <f t="shared" si="4"/>
        <v>Baja 2 niveles de Probabilidad</v>
      </c>
      <c r="V22" s="8" t="s">
        <v>40</v>
      </c>
      <c r="W22" s="8" t="s">
        <v>59</v>
      </c>
      <c r="X22" s="8">
        <f t="shared" si="5"/>
        <v>10</v>
      </c>
      <c r="Y22" s="8" t="str">
        <f t="shared" si="7"/>
        <v>Zona de riesgo alta</v>
      </c>
      <c r="Z22" s="7" t="str">
        <f t="shared" si="6"/>
        <v>Prevenir
Proteger
Transferir</v>
      </c>
      <c r="AA22" s="9" t="s">
        <v>119</v>
      </c>
      <c r="AB22" s="10" t="s">
        <v>226</v>
      </c>
      <c r="AC22" s="11">
        <v>45747</v>
      </c>
      <c r="AD22" s="14"/>
      <c r="AE22" s="26"/>
      <c r="AF22" s="32"/>
      <c r="AG22" s="14"/>
    </row>
    <row r="23" spans="1:33" ht="57" x14ac:dyDescent="0.25">
      <c r="A23" s="33" t="s">
        <v>113</v>
      </c>
      <c r="B23" s="33" t="s">
        <v>114</v>
      </c>
      <c r="C23" s="33" t="s">
        <v>460</v>
      </c>
      <c r="D23" s="34" t="s">
        <v>184</v>
      </c>
      <c r="E23" s="35" t="s">
        <v>292</v>
      </c>
      <c r="F23" s="35" t="s">
        <v>293</v>
      </c>
      <c r="G23" s="37" t="s">
        <v>40</v>
      </c>
      <c r="H23" s="37" t="s">
        <v>41</v>
      </c>
      <c r="I23" s="37">
        <f t="shared" si="0"/>
        <v>5</v>
      </c>
      <c r="J23" s="37" t="str">
        <f t="shared" si="1"/>
        <v>Zona de riesgo moderada</v>
      </c>
      <c r="K23" s="35" t="str">
        <f t="shared" si="2"/>
        <v>Prevenir
Retener
Proteger</v>
      </c>
      <c r="L23" s="36" t="s">
        <v>294</v>
      </c>
      <c r="M23" s="33" t="s">
        <v>61</v>
      </c>
      <c r="N23" s="33" t="s">
        <v>38</v>
      </c>
      <c r="O23" s="33" t="s">
        <v>38</v>
      </c>
      <c r="P23" s="33" t="s">
        <v>86</v>
      </c>
      <c r="Q23" s="33" t="s">
        <v>38</v>
      </c>
      <c r="R23" s="33" t="s">
        <v>38</v>
      </c>
      <c r="S23" s="33" t="s">
        <v>38</v>
      </c>
      <c r="T23" s="33">
        <f t="shared" si="3"/>
        <v>100</v>
      </c>
      <c r="U23" s="38" t="str">
        <f t="shared" si="4"/>
        <v>Baja 2 niveles de Probabilidad</v>
      </c>
      <c r="V23" s="37" t="s">
        <v>40</v>
      </c>
      <c r="W23" s="37" t="s">
        <v>59</v>
      </c>
      <c r="X23" s="37">
        <f t="shared" si="5"/>
        <v>10</v>
      </c>
      <c r="Y23" s="37" t="str">
        <f t="shared" si="7"/>
        <v>Zona de riesgo alta</v>
      </c>
      <c r="Z23" s="35" t="str">
        <f t="shared" si="6"/>
        <v>Prevenir
Proteger
Transferir</v>
      </c>
      <c r="AA23" s="36" t="s">
        <v>295</v>
      </c>
      <c r="AB23" s="39" t="s">
        <v>114</v>
      </c>
      <c r="AC23" s="40">
        <v>45798</v>
      </c>
      <c r="AD23" s="39"/>
      <c r="AE23" s="41"/>
      <c r="AF23" s="42"/>
      <c r="AG23" s="39"/>
    </row>
    <row r="24" spans="1:33" ht="57" x14ac:dyDescent="0.25">
      <c r="A24" s="33" t="s">
        <v>113</v>
      </c>
      <c r="B24" s="33" t="s">
        <v>124</v>
      </c>
      <c r="C24" s="33" t="s">
        <v>460</v>
      </c>
      <c r="D24" s="34" t="s">
        <v>115</v>
      </c>
      <c r="E24" s="35" t="s">
        <v>296</v>
      </c>
      <c r="F24" s="35" t="s">
        <v>297</v>
      </c>
      <c r="G24" s="37" t="s">
        <v>46</v>
      </c>
      <c r="H24" s="37" t="s">
        <v>59</v>
      </c>
      <c r="I24" s="37">
        <f t="shared" si="0"/>
        <v>30</v>
      </c>
      <c r="J24" s="37" t="str">
        <f t="shared" si="1"/>
        <v>Zona de riesgo extrema</v>
      </c>
      <c r="K24" s="35" t="str">
        <f t="shared" si="2"/>
        <v>Prevenir
Proteger
Transferir
Eliminar</v>
      </c>
      <c r="L24" s="36" t="s">
        <v>298</v>
      </c>
      <c r="M24" s="33" t="s">
        <v>61</v>
      </c>
      <c r="N24" s="33" t="s">
        <v>38</v>
      </c>
      <c r="O24" s="33" t="s">
        <v>38</v>
      </c>
      <c r="P24" s="33" t="s">
        <v>39</v>
      </c>
      <c r="Q24" s="33" t="s">
        <v>38</v>
      </c>
      <c r="R24" s="33" t="s">
        <v>38</v>
      </c>
      <c r="S24" s="33" t="s">
        <v>38</v>
      </c>
      <c r="T24" s="33">
        <f t="shared" si="3"/>
        <v>90</v>
      </c>
      <c r="U24" s="38" t="str">
        <f t="shared" si="4"/>
        <v>Baja 2 niveles de Probabilidad</v>
      </c>
      <c r="V24" s="37" t="s">
        <v>40</v>
      </c>
      <c r="W24" s="37" t="s">
        <v>59</v>
      </c>
      <c r="X24" s="37">
        <f t="shared" si="5"/>
        <v>10</v>
      </c>
      <c r="Y24" s="37" t="str">
        <f t="shared" si="7"/>
        <v>Zona de riesgo alta</v>
      </c>
      <c r="Z24" s="35" t="str">
        <f t="shared" si="6"/>
        <v>Prevenir
Proteger
Transferir</v>
      </c>
      <c r="AA24" s="36" t="s">
        <v>299</v>
      </c>
      <c r="AB24" s="39" t="s">
        <v>226</v>
      </c>
      <c r="AC24" s="40">
        <v>45798</v>
      </c>
      <c r="AD24" s="39"/>
      <c r="AE24" s="26"/>
      <c r="AF24" s="32"/>
      <c r="AG24" s="14"/>
    </row>
    <row r="25" spans="1:33" ht="57" x14ac:dyDescent="0.25">
      <c r="A25" s="33" t="s">
        <v>113</v>
      </c>
      <c r="B25" s="33" t="s">
        <v>114</v>
      </c>
      <c r="C25" s="33" t="s">
        <v>460</v>
      </c>
      <c r="D25" s="34" t="s">
        <v>300</v>
      </c>
      <c r="E25" s="35" t="s">
        <v>301</v>
      </c>
      <c r="F25" s="35" t="s">
        <v>302</v>
      </c>
      <c r="G25" s="37" t="s">
        <v>35</v>
      </c>
      <c r="H25" s="37" t="s">
        <v>82</v>
      </c>
      <c r="I25" s="37">
        <f t="shared" si="0"/>
        <v>5</v>
      </c>
      <c r="J25" s="37" t="str">
        <f t="shared" si="1"/>
        <v>Zona de riesgo moderada</v>
      </c>
      <c r="K25" s="35" t="str">
        <f t="shared" si="2"/>
        <v>Prevenir
Retener
Proteger</v>
      </c>
      <c r="L25" s="36" t="s">
        <v>473</v>
      </c>
      <c r="M25" s="33" t="s">
        <v>61</v>
      </c>
      <c r="N25" s="33" t="s">
        <v>38</v>
      </c>
      <c r="O25" s="33" t="s">
        <v>38</v>
      </c>
      <c r="P25" s="33" t="s">
        <v>86</v>
      </c>
      <c r="Q25" s="33" t="s">
        <v>38</v>
      </c>
      <c r="R25" s="33" t="s">
        <v>38</v>
      </c>
      <c r="S25" s="33" t="s">
        <v>38</v>
      </c>
      <c r="T25" s="33">
        <f t="shared" si="3"/>
        <v>100</v>
      </c>
      <c r="U25" s="38" t="str">
        <f t="shared" si="4"/>
        <v>Baja 2 niveles de Probabilidad</v>
      </c>
      <c r="V25" s="37" t="s">
        <v>35</v>
      </c>
      <c r="W25" s="37" t="s">
        <v>59</v>
      </c>
      <c r="X25" s="37">
        <f t="shared" si="5"/>
        <v>20</v>
      </c>
      <c r="Y25" s="37" t="str">
        <f t="shared" si="7"/>
        <v>Zona de riesgo alta</v>
      </c>
      <c r="Z25" s="35" t="str">
        <f t="shared" si="6"/>
        <v>Prevenir
Proteger
Transferir</v>
      </c>
      <c r="AA25" s="36" t="s">
        <v>303</v>
      </c>
      <c r="AB25" s="39" t="s">
        <v>114</v>
      </c>
      <c r="AC25" s="40">
        <v>45798</v>
      </c>
      <c r="AD25" s="39"/>
      <c r="AE25" s="41"/>
      <c r="AF25" s="42"/>
      <c r="AG25" s="39"/>
    </row>
    <row r="26" spans="1:33" s="47" customFormat="1" ht="110.25" customHeight="1" x14ac:dyDescent="0.25">
      <c r="A26" s="6" t="s">
        <v>113</v>
      </c>
      <c r="B26" s="6" t="s">
        <v>456</v>
      </c>
      <c r="C26" s="48" t="s">
        <v>43</v>
      </c>
      <c r="D26" s="49" t="s">
        <v>505</v>
      </c>
      <c r="E26" s="50" t="s">
        <v>477</v>
      </c>
      <c r="F26" s="50" t="s">
        <v>508</v>
      </c>
      <c r="G26" s="51" t="s">
        <v>46</v>
      </c>
      <c r="H26" s="51" t="s">
        <v>59</v>
      </c>
      <c r="I26" s="51">
        <f t="shared" si="0"/>
        <v>30</v>
      </c>
      <c r="J26" s="51" t="str">
        <f t="shared" si="1"/>
        <v>Zona de riesgo extrema</v>
      </c>
      <c r="K26" s="50" t="str">
        <f t="shared" si="2"/>
        <v>Prevenir
Proteger
Transferir
Eliminar</v>
      </c>
      <c r="L26" s="9" t="s">
        <v>474</v>
      </c>
      <c r="M26" s="48" t="s">
        <v>37</v>
      </c>
      <c r="N26" s="48" t="s">
        <v>38</v>
      </c>
      <c r="O26" s="48" t="s">
        <v>38</v>
      </c>
      <c r="P26" s="48" t="s">
        <v>39</v>
      </c>
      <c r="Q26" s="48" t="s">
        <v>38</v>
      </c>
      <c r="R26" s="48" t="s">
        <v>38</v>
      </c>
      <c r="S26" s="48" t="s">
        <v>38</v>
      </c>
      <c r="T26" s="48">
        <f t="shared" si="3"/>
        <v>90</v>
      </c>
      <c r="U26" s="52" t="str">
        <f t="shared" si="4"/>
        <v>Baja 2 niveles de Probabilidad e impacto</v>
      </c>
      <c r="V26" s="51" t="s">
        <v>35</v>
      </c>
      <c r="W26" s="51" t="s">
        <v>41</v>
      </c>
      <c r="X26" s="51">
        <f t="shared" si="5"/>
        <v>10</v>
      </c>
      <c r="Y26" s="51" t="str">
        <f t="shared" si="7"/>
        <v>Zona de riesgo alta</v>
      </c>
      <c r="Z26" s="50" t="str">
        <f t="shared" si="6"/>
        <v>Prevenir
Proteger
Transferir</v>
      </c>
      <c r="AA26" s="9" t="s">
        <v>475</v>
      </c>
      <c r="AB26" s="53" t="s">
        <v>476</v>
      </c>
      <c r="AC26" s="54">
        <v>45805</v>
      </c>
      <c r="AD26" s="53"/>
      <c r="AE26" s="55"/>
      <c r="AF26" s="56"/>
      <c r="AG26" s="53"/>
    </row>
    <row r="27" spans="1:33" s="47" customFormat="1" ht="129.75" customHeight="1" x14ac:dyDescent="0.25">
      <c r="A27" s="6" t="s">
        <v>113</v>
      </c>
      <c r="B27" s="6" t="s">
        <v>456</v>
      </c>
      <c r="C27" s="48" t="s">
        <v>43</v>
      </c>
      <c r="D27" s="49" t="s">
        <v>506</v>
      </c>
      <c r="E27" s="50" t="s">
        <v>507</v>
      </c>
      <c r="F27" s="50" t="s">
        <v>509</v>
      </c>
      <c r="G27" s="51" t="s">
        <v>46</v>
      </c>
      <c r="H27" s="51" t="s">
        <v>82</v>
      </c>
      <c r="I27" s="51">
        <f t="shared" ref="I27:I28" si="8">(IF(H27="Insignificante",1.25,IF(H27="Menor",2.5,IF(H27="Moderado",5,IF(H27="Mayor",10,IF(H27="Catastrófico",20,0))))))*(IF(G27="Rara vez",1,IF(G27="Improbable",2,IF(G27="Posible",3,IF(G27="Probable",4,IF(G27="Casi seguro",5,0))))))</f>
        <v>7.5</v>
      </c>
      <c r="J27" s="51" t="str">
        <f t="shared" ref="J27:J28" si="9">IF(AND(I27&lt;4,I27&gt;1),"Zona de riesgo baja",IF(AND(I27&gt;4,I27&lt;8),"Zona de riesgo moderada",IF(AND(I27&gt;8,I27&lt;=20),"Zona de riesgo alta",IF(I27&gt;20,"Zona de riesgo extrema",0))))</f>
        <v>Zona de riesgo moderada</v>
      </c>
      <c r="K27" s="50" t="str">
        <f t="shared" ref="K27:K28" si="10">IF(J27="Zona de riesgo baja","Aceptar",IF(J27="Zona de riesgo moderada","Prevenir
Retener
Proteger",IF(J27="Zona de riesgo alta","Prevenir
Proteger
Transferir",IF(J27="Zona de riesgo extrema","Prevenir
Proteger
Transferir
Eliminar",0))))</f>
        <v>Prevenir
Retener
Proteger</v>
      </c>
      <c r="L27" s="9" t="s">
        <v>474</v>
      </c>
      <c r="M27" s="48" t="s">
        <v>153</v>
      </c>
      <c r="N27" s="48" t="s">
        <v>38</v>
      </c>
      <c r="O27" s="48" t="s">
        <v>38</v>
      </c>
      <c r="P27" s="48" t="s">
        <v>39</v>
      </c>
      <c r="Q27" s="48" t="s">
        <v>38</v>
      </c>
      <c r="R27" s="48" t="s">
        <v>38</v>
      </c>
      <c r="S27" s="48" t="s">
        <v>38</v>
      </c>
      <c r="T27" s="48">
        <f t="shared" ref="T27:T28" si="11">IF(N27="SI",15,0)+IF(O27="SI",5,0)+IF(Q27="SI",15,0)+IF(R27="SI",10,0)+IF(S27="SI",30,0)+IF(P27="Automático",25,IF(P27="Manual",15,0))</f>
        <v>90</v>
      </c>
      <c r="U27" s="52" t="str">
        <f t="shared" ref="U27:U28" si="12">IF(T27&lt;50,"No hay desplazamiento",IF(T27&gt;76,CONCATENATE("Baja 2 niveles de ",M27),CONCATENATE("Baja 1 nivel de ",M27)))</f>
        <v>Baja 2 niveles de Impacto</v>
      </c>
      <c r="V27" s="51" t="s">
        <v>35</v>
      </c>
      <c r="W27" s="51" t="s">
        <v>82</v>
      </c>
      <c r="X27" s="51">
        <f t="shared" ref="X27:X28" si="13">(IF(W27="Insignificante",1.25,IF(W27="Menor",2.5,IF(W27="Moderado",5,IF(W27="Mayor",10,IF(W27="Catastrófico",20,0))))))*(IF(V27="Rara vez",1,IF(V27="Improbable",2,IF(V27="Posible",3,IF(V27="Probable",4,IF(V27="Casi seguro",5,0))))))</f>
        <v>5</v>
      </c>
      <c r="Y27" s="51" t="str">
        <f t="shared" ref="Y27:Y28" si="14">IF(AND(X27&lt;4,X27&gt;1),"Zona de riesgo baja",IF(AND(X27&gt;4,X27&lt;8),"Zona de riesgo moderada",IF(AND(X27&gt;8,X27&lt;=30),"Zona de riesgo alta",IF(X27&gt;30,"Zona de riesgo extrema",0))))</f>
        <v>Zona de riesgo moderada</v>
      </c>
      <c r="Z27" s="50" t="str">
        <f t="shared" ref="Z27:Z28" si="15">IF(Y27="Zona de riesgo baja","Aceptar",IF(Y27="Zona de riesgo moderada","Prevenir
Retener
Proteger",IF(Y27="Zona de riesgo alta","Prevenir
Proteger
Transferir",IF(Y27="Zona de riesgo extrema","Prevenir
Proteger
Transferir
Eliminar",0))))</f>
        <v>Prevenir
Retener
Proteger</v>
      </c>
      <c r="AA27" s="9" t="s">
        <v>511</v>
      </c>
      <c r="AB27" s="53" t="s">
        <v>476</v>
      </c>
      <c r="AC27" s="54">
        <v>45805</v>
      </c>
      <c r="AD27" s="53"/>
      <c r="AE27" s="55"/>
      <c r="AF27" s="56"/>
      <c r="AG27" s="53"/>
    </row>
    <row r="28" spans="1:33" s="47" customFormat="1" ht="109.5" customHeight="1" x14ac:dyDescent="0.25">
      <c r="A28" s="6" t="s">
        <v>113</v>
      </c>
      <c r="B28" s="6" t="s">
        <v>456</v>
      </c>
      <c r="C28" s="48" t="s">
        <v>465</v>
      </c>
      <c r="D28" s="49" t="s">
        <v>530</v>
      </c>
      <c r="E28" s="50" t="s">
        <v>478</v>
      </c>
      <c r="F28" s="50" t="s">
        <v>502</v>
      </c>
      <c r="G28" s="51" t="s">
        <v>46</v>
      </c>
      <c r="H28" s="51" t="s">
        <v>59</v>
      </c>
      <c r="I28" s="51">
        <f t="shared" si="8"/>
        <v>30</v>
      </c>
      <c r="J28" s="51" t="str">
        <f t="shared" si="9"/>
        <v>Zona de riesgo extrema</v>
      </c>
      <c r="K28" s="50" t="str">
        <f t="shared" si="10"/>
        <v>Prevenir
Proteger
Transferir
Eliminar</v>
      </c>
      <c r="L28" s="9"/>
      <c r="M28" s="48" t="s">
        <v>61</v>
      </c>
      <c r="N28" s="48" t="s">
        <v>38</v>
      </c>
      <c r="O28" s="48" t="s">
        <v>38</v>
      </c>
      <c r="P28" s="48" t="s">
        <v>39</v>
      </c>
      <c r="Q28" s="48" t="s">
        <v>38</v>
      </c>
      <c r="R28" s="48" t="s">
        <v>38</v>
      </c>
      <c r="S28" s="48" t="s">
        <v>38</v>
      </c>
      <c r="T28" s="48">
        <f t="shared" si="11"/>
        <v>90</v>
      </c>
      <c r="U28" s="52" t="str">
        <f t="shared" si="12"/>
        <v>Baja 2 niveles de Probabilidad</v>
      </c>
      <c r="V28" s="51" t="s">
        <v>35</v>
      </c>
      <c r="W28" s="51" t="s">
        <v>41</v>
      </c>
      <c r="X28" s="51">
        <f t="shared" si="13"/>
        <v>10</v>
      </c>
      <c r="Y28" s="51" t="str">
        <f t="shared" si="14"/>
        <v>Zona de riesgo alta</v>
      </c>
      <c r="Z28" s="50" t="str">
        <f t="shared" si="15"/>
        <v>Prevenir
Proteger
Transferir</v>
      </c>
      <c r="AA28" s="9" t="s">
        <v>503</v>
      </c>
      <c r="AB28" s="53" t="s">
        <v>504</v>
      </c>
      <c r="AC28" s="54"/>
      <c r="AD28" s="53"/>
      <c r="AE28" s="55"/>
      <c r="AF28" s="56"/>
      <c r="AG28" s="53"/>
    </row>
    <row r="29" spans="1:33" ht="71.25" x14ac:dyDescent="0.25">
      <c r="A29" s="33" t="s">
        <v>113</v>
      </c>
      <c r="B29" s="33" t="s">
        <v>130</v>
      </c>
      <c r="C29" s="33" t="s">
        <v>43</v>
      </c>
      <c r="D29" s="34" t="s">
        <v>162</v>
      </c>
      <c r="E29" s="35" t="s">
        <v>304</v>
      </c>
      <c r="F29" s="35" t="s">
        <v>305</v>
      </c>
      <c r="G29" s="37" t="s">
        <v>35</v>
      </c>
      <c r="H29" s="37" t="s">
        <v>59</v>
      </c>
      <c r="I29" s="37">
        <f t="shared" si="0"/>
        <v>20</v>
      </c>
      <c r="J29" s="37" t="str">
        <f t="shared" si="1"/>
        <v>Zona de riesgo alta</v>
      </c>
      <c r="K29" s="35" t="str">
        <f t="shared" si="2"/>
        <v>Prevenir
Proteger
Transferir</v>
      </c>
      <c r="L29" s="36" t="s">
        <v>306</v>
      </c>
      <c r="M29" s="33" t="s">
        <v>61</v>
      </c>
      <c r="N29" s="33" t="s">
        <v>38</v>
      </c>
      <c r="O29" s="33" t="s">
        <v>38</v>
      </c>
      <c r="P29" s="33" t="s">
        <v>39</v>
      </c>
      <c r="Q29" s="33" t="s">
        <v>38</v>
      </c>
      <c r="R29" s="33" t="s">
        <v>38</v>
      </c>
      <c r="S29" s="33" t="s">
        <v>38</v>
      </c>
      <c r="T29" s="33">
        <f t="shared" si="3"/>
        <v>90</v>
      </c>
      <c r="U29" s="38" t="str">
        <f t="shared" si="4"/>
        <v>Baja 2 niveles de Probabilidad</v>
      </c>
      <c r="V29" s="37" t="s">
        <v>35</v>
      </c>
      <c r="W29" s="37" t="s">
        <v>59</v>
      </c>
      <c r="X29" s="37">
        <f t="shared" si="5"/>
        <v>20</v>
      </c>
      <c r="Y29" s="37" t="str">
        <f t="shared" si="7"/>
        <v>Zona de riesgo alta</v>
      </c>
      <c r="Z29" s="35" t="str">
        <f t="shared" si="6"/>
        <v>Prevenir
Proteger
Transferir</v>
      </c>
      <c r="AA29" s="36" t="s">
        <v>163</v>
      </c>
      <c r="AB29" s="39" t="s">
        <v>114</v>
      </c>
      <c r="AC29" s="40">
        <v>45798</v>
      </c>
      <c r="AD29" s="39"/>
      <c r="AE29" s="41"/>
      <c r="AF29" s="42"/>
      <c r="AG29" s="39"/>
    </row>
    <row r="30" spans="1:33" ht="45" x14ac:dyDescent="0.25">
      <c r="A30" s="33" t="s">
        <v>113</v>
      </c>
      <c r="B30" s="33" t="s">
        <v>114</v>
      </c>
      <c r="C30" s="33" t="s">
        <v>460</v>
      </c>
      <c r="D30" s="34" t="s">
        <v>181</v>
      </c>
      <c r="E30" s="35" t="s">
        <v>307</v>
      </c>
      <c r="F30" s="35" t="s">
        <v>308</v>
      </c>
      <c r="G30" s="37" t="s">
        <v>40</v>
      </c>
      <c r="H30" s="37" t="s">
        <v>82</v>
      </c>
      <c r="I30" s="37">
        <f t="shared" si="0"/>
        <v>2.5</v>
      </c>
      <c r="J30" s="37" t="str">
        <f t="shared" si="1"/>
        <v>Zona de riesgo baja</v>
      </c>
      <c r="K30" s="35" t="str">
        <f t="shared" si="2"/>
        <v>Aceptar</v>
      </c>
      <c r="L30" s="36" t="s">
        <v>309</v>
      </c>
      <c r="M30" s="33" t="s">
        <v>61</v>
      </c>
      <c r="N30" s="33" t="s">
        <v>38</v>
      </c>
      <c r="O30" s="33" t="s">
        <v>38</v>
      </c>
      <c r="P30" s="33" t="s">
        <v>86</v>
      </c>
      <c r="Q30" s="33" t="s">
        <v>38</v>
      </c>
      <c r="R30" s="33" t="s">
        <v>38</v>
      </c>
      <c r="S30" s="33" t="s">
        <v>38</v>
      </c>
      <c r="T30" s="33">
        <f t="shared" si="3"/>
        <v>100</v>
      </c>
      <c r="U30" s="38" t="str">
        <f t="shared" si="4"/>
        <v>Baja 2 niveles de Probabilidad</v>
      </c>
      <c r="V30" s="37" t="s">
        <v>40</v>
      </c>
      <c r="W30" s="37" t="s">
        <v>59</v>
      </c>
      <c r="X30" s="37">
        <f t="shared" si="5"/>
        <v>10</v>
      </c>
      <c r="Y30" s="37" t="str">
        <f t="shared" si="7"/>
        <v>Zona de riesgo alta</v>
      </c>
      <c r="Z30" s="35" t="str">
        <f t="shared" si="6"/>
        <v>Prevenir
Proteger
Transferir</v>
      </c>
      <c r="AA30" s="36" t="s">
        <v>310</v>
      </c>
      <c r="AB30" s="39" t="s">
        <v>114</v>
      </c>
      <c r="AC30" s="40">
        <v>45798</v>
      </c>
      <c r="AD30" s="39"/>
      <c r="AE30" s="41"/>
      <c r="AF30" s="42"/>
      <c r="AG30" s="39"/>
    </row>
    <row r="31" spans="1:33" ht="42.75" x14ac:dyDescent="0.25">
      <c r="A31" s="33" t="s">
        <v>113</v>
      </c>
      <c r="B31" s="33" t="s">
        <v>114</v>
      </c>
      <c r="C31" s="33" t="s">
        <v>460</v>
      </c>
      <c r="D31" s="34" t="s">
        <v>323</v>
      </c>
      <c r="E31" s="35" t="s">
        <v>324</v>
      </c>
      <c r="F31" s="35" t="s">
        <v>325</v>
      </c>
      <c r="G31" s="37" t="s">
        <v>40</v>
      </c>
      <c r="H31" s="37" t="s">
        <v>82</v>
      </c>
      <c r="I31" s="37">
        <f t="shared" si="0"/>
        <v>2.5</v>
      </c>
      <c r="J31" s="37" t="str">
        <f t="shared" si="1"/>
        <v>Zona de riesgo baja</v>
      </c>
      <c r="K31" s="35" t="str">
        <f t="shared" si="2"/>
        <v>Aceptar</v>
      </c>
      <c r="L31" s="36" t="s">
        <v>326</v>
      </c>
      <c r="M31" s="33" t="s">
        <v>61</v>
      </c>
      <c r="N31" s="33" t="s">
        <v>38</v>
      </c>
      <c r="O31" s="33" t="s">
        <v>38</v>
      </c>
      <c r="P31" s="33" t="s">
        <v>39</v>
      </c>
      <c r="Q31" s="33" t="s">
        <v>38</v>
      </c>
      <c r="R31" s="33" t="s">
        <v>38</v>
      </c>
      <c r="S31" s="33" t="s">
        <v>38</v>
      </c>
      <c r="T31" s="33">
        <f t="shared" si="3"/>
        <v>90</v>
      </c>
      <c r="U31" s="38" t="str">
        <f t="shared" si="4"/>
        <v>Baja 2 niveles de Probabilidad</v>
      </c>
      <c r="V31" s="37" t="s">
        <v>40</v>
      </c>
      <c r="W31" s="37" t="s">
        <v>82</v>
      </c>
      <c r="X31" s="37">
        <f t="shared" si="5"/>
        <v>2.5</v>
      </c>
      <c r="Y31" s="37" t="str">
        <f t="shared" si="7"/>
        <v>Zona de riesgo baja</v>
      </c>
      <c r="Z31" s="35" t="str">
        <f t="shared" si="6"/>
        <v>Aceptar</v>
      </c>
      <c r="AA31" s="36" t="s">
        <v>119</v>
      </c>
      <c r="AB31" s="39" t="s">
        <v>114</v>
      </c>
      <c r="AC31" s="40">
        <v>45799</v>
      </c>
      <c r="AD31" s="14"/>
      <c r="AE31" s="26"/>
      <c r="AF31" s="32"/>
      <c r="AG31" s="14"/>
    </row>
    <row r="32" spans="1:33" ht="57" x14ac:dyDescent="0.25">
      <c r="A32" s="33" t="s">
        <v>113</v>
      </c>
      <c r="B32" s="33" t="s">
        <v>114</v>
      </c>
      <c r="C32" s="33" t="s">
        <v>460</v>
      </c>
      <c r="D32" s="34" t="s">
        <v>327</v>
      </c>
      <c r="E32" s="35" t="s">
        <v>328</v>
      </c>
      <c r="F32" s="35" t="s">
        <v>329</v>
      </c>
      <c r="G32" s="37" t="s">
        <v>40</v>
      </c>
      <c r="H32" s="37" t="s">
        <v>82</v>
      </c>
      <c r="I32" s="37">
        <f t="shared" si="0"/>
        <v>2.5</v>
      </c>
      <c r="J32" s="37" t="str">
        <f t="shared" si="1"/>
        <v>Zona de riesgo baja</v>
      </c>
      <c r="K32" s="35" t="str">
        <f t="shared" si="2"/>
        <v>Aceptar</v>
      </c>
      <c r="L32" s="36" t="s">
        <v>330</v>
      </c>
      <c r="M32" s="33" t="s">
        <v>61</v>
      </c>
      <c r="N32" s="33" t="s">
        <v>38</v>
      </c>
      <c r="O32" s="33" t="s">
        <v>38</v>
      </c>
      <c r="P32" s="33" t="s">
        <v>39</v>
      </c>
      <c r="Q32" s="33" t="s">
        <v>38</v>
      </c>
      <c r="R32" s="33" t="s">
        <v>38</v>
      </c>
      <c r="S32" s="33" t="s">
        <v>38</v>
      </c>
      <c r="T32" s="33">
        <f t="shared" si="3"/>
        <v>90</v>
      </c>
      <c r="U32" s="38" t="str">
        <f t="shared" si="4"/>
        <v>Baja 2 niveles de Probabilidad</v>
      </c>
      <c r="V32" s="37" t="s">
        <v>40</v>
      </c>
      <c r="W32" s="37" t="s">
        <v>82</v>
      </c>
      <c r="X32" s="37">
        <f t="shared" si="5"/>
        <v>2.5</v>
      </c>
      <c r="Y32" s="37" t="str">
        <f t="shared" si="7"/>
        <v>Zona de riesgo baja</v>
      </c>
      <c r="Z32" s="35" t="str">
        <f t="shared" si="6"/>
        <v>Aceptar</v>
      </c>
      <c r="AA32" s="36" t="s">
        <v>331</v>
      </c>
      <c r="AB32" s="39" t="s">
        <v>114</v>
      </c>
      <c r="AC32" s="40">
        <v>45799</v>
      </c>
      <c r="AD32" s="14"/>
      <c r="AE32" s="26"/>
      <c r="AF32" s="32"/>
      <c r="AG32" s="14"/>
    </row>
    <row r="33" spans="1:33" ht="57" x14ac:dyDescent="0.25">
      <c r="A33" s="33" t="s">
        <v>113</v>
      </c>
      <c r="B33" s="33" t="s">
        <v>114</v>
      </c>
      <c r="C33" s="33" t="s">
        <v>461</v>
      </c>
      <c r="D33" s="34" t="s">
        <v>332</v>
      </c>
      <c r="E33" s="35" t="s">
        <v>333</v>
      </c>
      <c r="F33" s="35" t="s">
        <v>334</v>
      </c>
      <c r="G33" s="37" t="s">
        <v>46</v>
      </c>
      <c r="H33" s="37" t="s">
        <v>41</v>
      </c>
      <c r="I33" s="37">
        <f t="shared" si="0"/>
        <v>15</v>
      </c>
      <c r="J33" s="37" t="str">
        <f t="shared" si="1"/>
        <v>Zona de riesgo alta</v>
      </c>
      <c r="K33" s="35" t="str">
        <f t="shared" si="2"/>
        <v>Prevenir
Proteger
Transferir</v>
      </c>
      <c r="L33" s="36" t="s">
        <v>335</v>
      </c>
      <c r="M33" s="33" t="s">
        <v>61</v>
      </c>
      <c r="N33" s="33" t="s">
        <v>38</v>
      </c>
      <c r="O33" s="33" t="s">
        <v>38</v>
      </c>
      <c r="P33" s="33" t="s">
        <v>39</v>
      </c>
      <c r="Q33" s="33" t="s">
        <v>38</v>
      </c>
      <c r="R33" s="33" t="s">
        <v>38</v>
      </c>
      <c r="S33" s="33" t="s">
        <v>38</v>
      </c>
      <c r="T33" s="33">
        <f t="shared" si="3"/>
        <v>90</v>
      </c>
      <c r="U33" s="38" t="str">
        <f t="shared" si="4"/>
        <v>Baja 2 niveles de Probabilidad</v>
      </c>
      <c r="V33" s="37" t="s">
        <v>46</v>
      </c>
      <c r="W33" s="37" t="s">
        <v>82</v>
      </c>
      <c r="X33" s="37">
        <f t="shared" si="5"/>
        <v>7.5</v>
      </c>
      <c r="Y33" s="37" t="str">
        <f t="shared" si="7"/>
        <v>Zona de riesgo moderada</v>
      </c>
      <c r="Z33" s="35" t="str">
        <f t="shared" si="6"/>
        <v>Prevenir
Retener
Proteger</v>
      </c>
      <c r="AA33" s="36" t="s">
        <v>336</v>
      </c>
      <c r="AB33" s="39" t="s">
        <v>114</v>
      </c>
      <c r="AC33" s="40">
        <v>45799</v>
      </c>
      <c r="AD33" s="14"/>
      <c r="AE33" s="26"/>
      <c r="AF33" s="32"/>
      <c r="AG33" s="14"/>
    </row>
    <row r="34" spans="1:33" ht="61.5" customHeight="1" x14ac:dyDescent="0.25">
      <c r="A34" s="33" t="s">
        <v>113</v>
      </c>
      <c r="B34" s="33" t="s">
        <v>114</v>
      </c>
      <c r="C34" s="33" t="s">
        <v>43</v>
      </c>
      <c r="D34" s="34" t="s">
        <v>547</v>
      </c>
      <c r="E34" s="35" t="s">
        <v>554</v>
      </c>
      <c r="F34" s="35" t="s">
        <v>555</v>
      </c>
      <c r="G34" s="37" t="s">
        <v>40</v>
      </c>
      <c r="H34" s="37" t="s">
        <v>41</v>
      </c>
      <c r="I34" s="37">
        <f t="shared" si="0"/>
        <v>5</v>
      </c>
      <c r="J34" s="37" t="str">
        <f t="shared" si="1"/>
        <v>Zona de riesgo moderada</v>
      </c>
      <c r="K34" s="35" t="str">
        <f t="shared" si="2"/>
        <v>Prevenir
Retener
Proteger</v>
      </c>
      <c r="L34" s="36" t="s">
        <v>556</v>
      </c>
      <c r="M34" s="33" t="s">
        <v>61</v>
      </c>
      <c r="N34" s="33" t="s">
        <v>38</v>
      </c>
      <c r="O34" s="33" t="s">
        <v>38</v>
      </c>
      <c r="P34" s="33" t="s">
        <v>86</v>
      </c>
      <c r="Q34" s="33" t="s">
        <v>38</v>
      </c>
      <c r="R34" s="33" t="s">
        <v>38</v>
      </c>
      <c r="S34" s="33" t="s">
        <v>38</v>
      </c>
      <c r="T34" s="33">
        <f t="shared" si="3"/>
        <v>100</v>
      </c>
      <c r="U34" s="38" t="str">
        <f t="shared" si="4"/>
        <v>Baja 2 niveles de Probabilidad</v>
      </c>
      <c r="V34" s="37" t="s">
        <v>40</v>
      </c>
      <c r="W34" s="37" t="s">
        <v>59</v>
      </c>
      <c r="X34" s="37">
        <f t="shared" si="5"/>
        <v>10</v>
      </c>
      <c r="Y34" s="37" t="str">
        <f t="shared" si="7"/>
        <v>Zona de riesgo alta</v>
      </c>
      <c r="Z34" s="35" t="str">
        <f t="shared" si="6"/>
        <v>Prevenir
Proteger
Transferir</v>
      </c>
      <c r="AA34" s="36" t="s">
        <v>537</v>
      </c>
      <c r="AB34" s="39" t="s">
        <v>114</v>
      </c>
      <c r="AC34" s="40">
        <v>45747</v>
      </c>
      <c r="AD34" s="39"/>
      <c r="AE34" s="26"/>
      <c r="AF34" s="32"/>
      <c r="AG34" s="14"/>
    </row>
    <row r="35" spans="1:33" ht="69.75" customHeight="1" x14ac:dyDescent="0.25">
      <c r="A35" s="33" t="s">
        <v>113</v>
      </c>
      <c r="B35" s="33" t="s">
        <v>114</v>
      </c>
      <c r="C35" s="33" t="s">
        <v>459</v>
      </c>
      <c r="D35" s="34" t="s">
        <v>548</v>
      </c>
      <c r="E35" s="35" t="s">
        <v>549</v>
      </c>
      <c r="F35" s="35" t="s">
        <v>550</v>
      </c>
      <c r="G35" s="37" t="s">
        <v>35</v>
      </c>
      <c r="H35" s="37" t="s">
        <v>82</v>
      </c>
      <c r="I35" s="37">
        <f t="shared" si="0"/>
        <v>5</v>
      </c>
      <c r="J35" s="37" t="str">
        <f t="shared" si="1"/>
        <v>Zona de riesgo moderada</v>
      </c>
      <c r="K35" s="35" t="str">
        <f t="shared" si="2"/>
        <v>Prevenir
Retener
Proteger</v>
      </c>
      <c r="L35" s="36" t="s">
        <v>551</v>
      </c>
      <c r="M35" s="33" t="s">
        <v>61</v>
      </c>
      <c r="N35" s="33" t="s">
        <v>91</v>
      </c>
      <c r="O35" s="33" t="s">
        <v>38</v>
      </c>
      <c r="P35" s="33" t="s">
        <v>86</v>
      </c>
      <c r="Q35" s="33" t="s">
        <v>38</v>
      </c>
      <c r="R35" s="33" t="s">
        <v>38</v>
      </c>
      <c r="S35" s="33" t="s">
        <v>38</v>
      </c>
      <c r="T35" s="33">
        <f t="shared" si="3"/>
        <v>85</v>
      </c>
      <c r="U35" s="38" t="str">
        <f t="shared" si="4"/>
        <v>Baja 2 niveles de Probabilidad</v>
      </c>
      <c r="V35" s="37" t="s">
        <v>35</v>
      </c>
      <c r="W35" s="37" t="s">
        <v>59</v>
      </c>
      <c r="X35" s="37">
        <f t="shared" si="5"/>
        <v>20</v>
      </c>
      <c r="Y35" s="37" t="str">
        <f t="shared" si="7"/>
        <v>Zona de riesgo alta</v>
      </c>
      <c r="Z35" s="35" t="str">
        <f t="shared" si="6"/>
        <v>Prevenir
Proteger
Transferir</v>
      </c>
      <c r="AA35" s="36" t="s">
        <v>537</v>
      </c>
      <c r="AB35" s="39" t="s">
        <v>114</v>
      </c>
      <c r="AC35" s="40">
        <v>45747</v>
      </c>
      <c r="AD35" s="39"/>
      <c r="AE35" s="26"/>
      <c r="AF35" s="32"/>
      <c r="AG35" s="14"/>
    </row>
    <row r="36" spans="1:33" ht="110.25" customHeight="1" x14ac:dyDescent="0.25">
      <c r="A36" s="33" t="s">
        <v>113</v>
      </c>
      <c r="B36" s="33" t="s">
        <v>114</v>
      </c>
      <c r="C36" s="33" t="s">
        <v>460</v>
      </c>
      <c r="D36" s="34" t="s">
        <v>538</v>
      </c>
      <c r="E36" s="35" t="s">
        <v>540</v>
      </c>
      <c r="F36" s="35" t="s">
        <v>541</v>
      </c>
      <c r="G36" s="37" t="s">
        <v>46</v>
      </c>
      <c r="H36" s="37" t="s">
        <v>41</v>
      </c>
      <c r="I36" s="37">
        <f t="shared" si="0"/>
        <v>15</v>
      </c>
      <c r="J36" s="37" t="str">
        <f t="shared" si="1"/>
        <v>Zona de riesgo alta</v>
      </c>
      <c r="K36" s="35" t="str">
        <f t="shared" si="2"/>
        <v>Prevenir
Proteger
Transferir</v>
      </c>
      <c r="L36" s="36" t="s">
        <v>544</v>
      </c>
      <c r="M36" s="33" t="s">
        <v>61</v>
      </c>
      <c r="N36" s="33" t="s">
        <v>38</v>
      </c>
      <c r="O36" s="33" t="s">
        <v>38</v>
      </c>
      <c r="P36" s="33" t="s">
        <v>39</v>
      </c>
      <c r="Q36" s="33" t="s">
        <v>38</v>
      </c>
      <c r="R36" s="33" t="s">
        <v>38</v>
      </c>
      <c r="S36" s="33" t="s">
        <v>38</v>
      </c>
      <c r="T36" s="33">
        <f t="shared" si="3"/>
        <v>90</v>
      </c>
      <c r="U36" s="38" t="str">
        <f t="shared" si="4"/>
        <v>Baja 2 niveles de Probabilidad</v>
      </c>
      <c r="V36" s="37" t="s">
        <v>35</v>
      </c>
      <c r="W36" s="37" t="s">
        <v>41</v>
      </c>
      <c r="X36" s="37">
        <f t="shared" si="5"/>
        <v>10</v>
      </c>
      <c r="Y36" s="37" t="str">
        <f t="shared" si="7"/>
        <v>Zona de riesgo alta</v>
      </c>
      <c r="Z36" s="35" t="str">
        <f t="shared" si="6"/>
        <v>Prevenir
Proteger
Transferir</v>
      </c>
      <c r="AA36" s="36" t="s">
        <v>552</v>
      </c>
      <c r="AB36" s="39" t="s">
        <v>114</v>
      </c>
      <c r="AC36" s="40">
        <v>45807</v>
      </c>
      <c r="AD36" s="39"/>
      <c r="AE36" s="26"/>
      <c r="AF36" s="32"/>
      <c r="AG36" s="14"/>
    </row>
    <row r="37" spans="1:33" ht="120" customHeight="1" x14ac:dyDescent="0.25">
      <c r="A37" s="33" t="s">
        <v>113</v>
      </c>
      <c r="B37" s="33" t="s">
        <v>114</v>
      </c>
      <c r="C37" s="33" t="s">
        <v>460</v>
      </c>
      <c r="D37" s="34" t="s">
        <v>539</v>
      </c>
      <c r="E37" s="35" t="s">
        <v>542</v>
      </c>
      <c r="F37" s="35" t="s">
        <v>543</v>
      </c>
      <c r="G37" s="37" t="s">
        <v>46</v>
      </c>
      <c r="H37" s="37" t="s">
        <v>41</v>
      </c>
      <c r="I37" s="37">
        <f t="shared" si="0"/>
        <v>15</v>
      </c>
      <c r="J37" s="37" t="str">
        <f t="shared" si="1"/>
        <v>Zona de riesgo alta</v>
      </c>
      <c r="K37" s="35" t="str">
        <f t="shared" si="2"/>
        <v>Prevenir
Proteger
Transferir</v>
      </c>
      <c r="L37" s="36" t="s">
        <v>545</v>
      </c>
      <c r="M37" s="33" t="s">
        <v>61</v>
      </c>
      <c r="N37" s="33" t="s">
        <v>38</v>
      </c>
      <c r="O37" s="33" t="s">
        <v>38</v>
      </c>
      <c r="P37" s="33" t="s">
        <v>39</v>
      </c>
      <c r="Q37" s="33" t="s">
        <v>38</v>
      </c>
      <c r="R37" s="33" t="s">
        <v>38</v>
      </c>
      <c r="S37" s="33" t="s">
        <v>38</v>
      </c>
      <c r="T37" s="33">
        <f t="shared" si="3"/>
        <v>90</v>
      </c>
      <c r="U37" s="38" t="str">
        <f t="shared" si="4"/>
        <v>Baja 2 niveles de Probabilidad</v>
      </c>
      <c r="V37" s="37" t="s">
        <v>35</v>
      </c>
      <c r="W37" s="37" t="s">
        <v>41</v>
      </c>
      <c r="X37" s="37">
        <f t="shared" si="5"/>
        <v>10</v>
      </c>
      <c r="Y37" s="37" t="str">
        <f t="shared" si="7"/>
        <v>Zona de riesgo alta</v>
      </c>
      <c r="Z37" s="35" t="str">
        <f t="shared" si="6"/>
        <v>Prevenir
Proteger
Transferir</v>
      </c>
      <c r="AA37" s="36" t="s">
        <v>553</v>
      </c>
      <c r="AB37" s="39" t="s">
        <v>546</v>
      </c>
      <c r="AC37" s="40">
        <v>45807</v>
      </c>
      <c r="AD37" s="39"/>
      <c r="AE37" s="26"/>
      <c r="AF37" s="32"/>
      <c r="AG37" s="14"/>
    </row>
    <row r="38" spans="1:33" ht="85.5" x14ac:dyDescent="0.25">
      <c r="A38" s="33" t="s">
        <v>113</v>
      </c>
      <c r="B38" s="33" t="s">
        <v>124</v>
      </c>
      <c r="C38" s="33" t="s">
        <v>463</v>
      </c>
      <c r="D38" s="34" t="s">
        <v>123</v>
      </c>
      <c r="E38" s="35" t="s">
        <v>363</v>
      </c>
      <c r="F38" s="35" t="s">
        <v>364</v>
      </c>
      <c r="G38" s="37" t="s">
        <v>46</v>
      </c>
      <c r="H38" s="37" t="s">
        <v>59</v>
      </c>
      <c r="I38" s="37">
        <f t="shared" si="0"/>
        <v>30</v>
      </c>
      <c r="J38" s="37" t="str">
        <f t="shared" si="1"/>
        <v>Zona de riesgo extrema</v>
      </c>
      <c r="K38" s="35" t="str">
        <f t="shared" si="2"/>
        <v>Prevenir
Proteger
Transferir
Eliminar</v>
      </c>
      <c r="L38" s="36" t="s">
        <v>366</v>
      </c>
      <c r="M38" s="33" t="s">
        <v>61</v>
      </c>
      <c r="N38" s="33" t="s">
        <v>38</v>
      </c>
      <c r="O38" s="33" t="s">
        <v>38</v>
      </c>
      <c r="P38" s="33" t="s">
        <v>39</v>
      </c>
      <c r="Q38" s="33" t="s">
        <v>38</v>
      </c>
      <c r="R38" s="33" t="s">
        <v>38</v>
      </c>
      <c r="S38" s="33" t="s">
        <v>38</v>
      </c>
      <c r="T38" s="33">
        <f t="shared" si="3"/>
        <v>90</v>
      </c>
      <c r="U38" s="38" t="str">
        <f t="shared" si="4"/>
        <v>Baja 2 niveles de Probabilidad</v>
      </c>
      <c r="V38" s="37" t="s">
        <v>40</v>
      </c>
      <c r="W38" s="37" t="s">
        <v>59</v>
      </c>
      <c r="X38" s="37">
        <f t="shared" si="5"/>
        <v>10</v>
      </c>
      <c r="Y38" s="37" t="str">
        <f t="shared" si="7"/>
        <v>Zona de riesgo alta</v>
      </c>
      <c r="Z38" s="35" t="str">
        <f t="shared" si="6"/>
        <v>Prevenir
Proteger
Transferir</v>
      </c>
      <c r="AA38" s="36" t="s">
        <v>365</v>
      </c>
      <c r="AB38" s="39" t="s">
        <v>114</v>
      </c>
      <c r="AC38" s="40">
        <v>45800</v>
      </c>
      <c r="AD38" s="39"/>
      <c r="AE38" s="26"/>
      <c r="AF38" s="32"/>
      <c r="AG38" s="14"/>
    </row>
    <row r="39" spans="1:33" ht="57" x14ac:dyDescent="0.25">
      <c r="A39" s="33" t="s">
        <v>113</v>
      </c>
      <c r="B39" s="33" t="s">
        <v>121</v>
      </c>
      <c r="C39" s="33" t="s">
        <v>466</v>
      </c>
      <c r="D39" s="34" t="s">
        <v>122</v>
      </c>
      <c r="E39" s="35" t="s">
        <v>117</v>
      </c>
      <c r="F39" s="35" t="s">
        <v>118</v>
      </c>
      <c r="G39" s="37" t="s">
        <v>46</v>
      </c>
      <c r="H39" s="37" t="s">
        <v>41</v>
      </c>
      <c r="I39" s="37">
        <f t="shared" si="0"/>
        <v>15</v>
      </c>
      <c r="J39" s="37" t="str">
        <f t="shared" si="1"/>
        <v>Zona de riesgo alta</v>
      </c>
      <c r="K39" s="35" t="str">
        <f t="shared" si="2"/>
        <v>Prevenir
Proteger
Transferir</v>
      </c>
      <c r="L39" s="36" t="s">
        <v>154</v>
      </c>
      <c r="M39" s="33" t="s">
        <v>37</v>
      </c>
      <c r="N39" s="33" t="s">
        <v>38</v>
      </c>
      <c r="O39" s="33" t="s">
        <v>38</v>
      </c>
      <c r="P39" s="33" t="s">
        <v>39</v>
      </c>
      <c r="Q39" s="33" t="s">
        <v>38</v>
      </c>
      <c r="R39" s="33" t="s">
        <v>38</v>
      </c>
      <c r="S39" s="33" t="s">
        <v>38</v>
      </c>
      <c r="T39" s="33">
        <f t="shared" si="3"/>
        <v>90</v>
      </c>
      <c r="U39" s="38" t="str">
        <f t="shared" si="4"/>
        <v>Baja 2 niveles de Probabilidad e impacto</v>
      </c>
      <c r="V39" s="37" t="s">
        <v>40</v>
      </c>
      <c r="W39" s="37" t="s">
        <v>59</v>
      </c>
      <c r="X39" s="37">
        <f t="shared" si="5"/>
        <v>10</v>
      </c>
      <c r="Y39" s="37" t="str">
        <f t="shared" si="7"/>
        <v>Zona de riesgo alta</v>
      </c>
      <c r="Z39" s="35" t="str">
        <f t="shared" si="6"/>
        <v>Prevenir
Proteger
Transferir</v>
      </c>
      <c r="AA39" s="36" t="s">
        <v>233</v>
      </c>
      <c r="AB39" s="39" t="s">
        <v>226</v>
      </c>
      <c r="AC39" s="40">
        <v>45747</v>
      </c>
      <c r="AD39" s="39"/>
      <c r="AE39" s="26"/>
      <c r="AF39" s="32"/>
      <c r="AG39" s="14"/>
    </row>
    <row r="40" spans="1:33" ht="71.25" x14ac:dyDescent="0.25">
      <c r="A40" s="33" t="s">
        <v>113</v>
      </c>
      <c r="B40" s="33" t="s">
        <v>133</v>
      </c>
      <c r="C40" s="33" t="s">
        <v>460</v>
      </c>
      <c r="D40" s="34" t="s">
        <v>134</v>
      </c>
      <c r="E40" s="35" t="s">
        <v>479</v>
      </c>
      <c r="F40" s="35" t="s">
        <v>480</v>
      </c>
      <c r="G40" s="37" t="s">
        <v>46</v>
      </c>
      <c r="H40" s="37" t="s">
        <v>36</v>
      </c>
      <c r="I40" s="37">
        <f t="shared" si="0"/>
        <v>60</v>
      </c>
      <c r="J40" s="37" t="str">
        <f t="shared" si="1"/>
        <v>Zona de riesgo extrema</v>
      </c>
      <c r="K40" s="35" t="str">
        <f t="shared" si="2"/>
        <v>Prevenir
Proteger
Transferir
Eliminar</v>
      </c>
      <c r="L40" s="36" t="s">
        <v>481</v>
      </c>
      <c r="M40" s="33" t="s">
        <v>61</v>
      </c>
      <c r="N40" s="33" t="s">
        <v>38</v>
      </c>
      <c r="O40" s="33" t="s">
        <v>38</v>
      </c>
      <c r="P40" s="33" t="s">
        <v>39</v>
      </c>
      <c r="Q40" s="33" t="s">
        <v>38</v>
      </c>
      <c r="R40" s="33" t="s">
        <v>38</v>
      </c>
      <c r="S40" s="33" t="s">
        <v>38</v>
      </c>
      <c r="T40" s="33">
        <f t="shared" si="3"/>
        <v>90</v>
      </c>
      <c r="U40" s="38" t="str">
        <f t="shared" si="4"/>
        <v>Baja 2 niveles de Probabilidad</v>
      </c>
      <c r="V40" s="37" t="s">
        <v>40</v>
      </c>
      <c r="W40" s="37" t="s">
        <v>59</v>
      </c>
      <c r="X40" s="37">
        <f t="shared" si="5"/>
        <v>10</v>
      </c>
      <c r="Y40" s="37" t="str">
        <f t="shared" si="7"/>
        <v>Zona de riesgo alta</v>
      </c>
      <c r="Z40" s="35" t="str">
        <f t="shared" si="6"/>
        <v>Prevenir
Proteger
Transferir</v>
      </c>
      <c r="AA40" s="36" t="s">
        <v>482</v>
      </c>
      <c r="AB40" s="39" t="s">
        <v>226</v>
      </c>
      <c r="AC40" s="40">
        <v>45805</v>
      </c>
      <c r="AD40" s="39"/>
      <c r="AE40" s="41"/>
      <c r="AF40" s="42"/>
      <c r="AG40" s="39"/>
    </row>
    <row r="41" spans="1:33" ht="57" x14ac:dyDescent="0.25">
      <c r="A41" s="33" t="s">
        <v>113</v>
      </c>
      <c r="B41" s="33" t="s">
        <v>133</v>
      </c>
      <c r="C41" s="33" t="s">
        <v>460</v>
      </c>
      <c r="D41" s="34" t="s">
        <v>135</v>
      </c>
      <c r="E41" s="35" t="s">
        <v>483</v>
      </c>
      <c r="F41" s="35" t="s">
        <v>432</v>
      </c>
      <c r="G41" s="37" t="s">
        <v>35</v>
      </c>
      <c r="H41" s="37" t="s">
        <v>41</v>
      </c>
      <c r="I41" s="37">
        <f t="shared" si="0"/>
        <v>10</v>
      </c>
      <c r="J41" s="37" t="str">
        <f t="shared" si="1"/>
        <v>Zona de riesgo alta</v>
      </c>
      <c r="K41" s="35" t="str">
        <f t="shared" si="2"/>
        <v>Prevenir
Proteger
Transferir</v>
      </c>
      <c r="L41" s="36" t="s">
        <v>484</v>
      </c>
      <c r="M41" s="33" t="s">
        <v>37</v>
      </c>
      <c r="N41" s="33" t="s">
        <v>38</v>
      </c>
      <c r="O41" s="33" t="s">
        <v>38</v>
      </c>
      <c r="P41" s="33" t="s">
        <v>39</v>
      </c>
      <c r="Q41" s="33" t="s">
        <v>38</v>
      </c>
      <c r="R41" s="33" t="s">
        <v>38</v>
      </c>
      <c r="S41" s="33" t="s">
        <v>38</v>
      </c>
      <c r="T41" s="33">
        <f t="shared" si="3"/>
        <v>90</v>
      </c>
      <c r="U41" s="38" t="str">
        <f t="shared" si="4"/>
        <v>Baja 2 niveles de Probabilidad e impacto</v>
      </c>
      <c r="V41" s="37" t="s">
        <v>40</v>
      </c>
      <c r="W41" s="37" t="s">
        <v>59</v>
      </c>
      <c r="X41" s="37">
        <f t="shared" si="5"/>
        <v>10</v>
      </c>
      <c r="Y41" s="37" t="str">
        <f t="shared" si="7"/>
        <v>Zona de riesgo alta</v>
      </c>
      <c r="Z41" s="35" t="str">
        <f t="shared" si="6"/>
        <v>Prevenir
Proteger
Transferir</v>
      </c>
      <c r="AA41" s="36" t="s">
        <v>119</v>
      </c>
      <c r="AB41" s="39" t="s">
        <v>226</v>
      </c>
      <c r="AC41" s="40">
        <v>45805</v>
      </c>
      <c r="AD41" s="39"/>
      <c r="AE41" s="41"/>
      <c r="AF41" s="42"/>
      <c r="AG41" s="39"/>
    </row>
    <row r="42" spans="1:33" ht="71.25" x14ac:dyDescent="0.25">
      <c r="A42" s="33" t="s">
        <v>113</v>
      </c>
      <c r="B42" s="33" t="s">
        <v>133</v>
      </c>
      <c r="C42" s="33" t="s">
        <v>460</v>
      </c>
      <c r="D42" s="34" t="s">
        <v>485</v>
      </c>
      <c r="E42" s="35" t="s">
        <v>486</v>
      </c>
      <c r="F42" s="35" t="s">
        <v>487</v>
      </c>
      <c r="G42" s="37" t="s">
        <v>46</v>
      </c>
      <c r="H42" s="37" t="s">
        <v>41</v>
      </c>
      <c r="I42" s="37">
        <f t="shared" si="0"/>
        <v>15</v>
      </c>
      <c r="J42" s="37" t="str">
        <f t="shared" si="1"/>
        <v>Zona de riesgo alta</v>
      </c>
      <c r="K42" s="35" t="str">
        <f t="shared" si="2"/>
        <v>Prevenir
Proteger
Transferir</v>
      </c>
      <c r="L42" s="36" t="s">
        <v>488</v>
      </c>
      <c r="M42" s="33" t="s">
        <v>61</v>
      </c>
      <c r="N42" s="33" t="s">
        <v>38</v>
      </c>
      <c r="O42" s="33" t="s">
        <v>38</v>
      </c>
      <c r="P42" s="33" t="s">
        <v>39</v>
      </c>
      <c r="Q42" s="33" t="s">
        <v>38</v>
      </c>
      <c r="R42" s="33" t="s">
        <v>38</v>
      </c>
      <c r="S42" s="33" t="s">
        <v>38</v>
      </c>
      <c r="T42" s="33">
        <f t="shared" si="3"/>
        <v>90</v>
      </c>
      <c r="U42" s="38" t="str">
        <f t="shared" si="4"/>
        <v>Baja 2 niveles de Probabilidad</v>
      </c>
      <c r="V42" s="37" t="s">
        <v>35</v>
      </c>
      <c r="W42" s="37" t="s">
        <v>41</v>
      </c>
      <c r="X42" s="37">
        <f t="shared" si="5"/>
        <v>10</v>
      </c>
      <c r="Y42" s="37" t="str">
        <f t="shared" si="7"/>
        <v>Zona de riesgo alta</v>
      </c>
      <c r="Z42" s="35" t="str">
        <f t="shared" si="6"/>
        <v>Prevenir
Proteger
Transferir</v>
      </c>
      <c r="AA42" s="36" t="s">
        <v>489</v>
      </c>
      <c r="AB42" s="39" t="s">
        <v>226</v>
      </c>
      <c r="AC42" s="40">
        <v>45805</v>
      </c>
      <c r="AD42" s="39"/>
      <c r="AE42" s="41"/>
      <c r="AF42" s="42"/>
      <c r="AG42" s="39"/>
    </row>
    <row r="43" spans="1:33" ht="85.5" x14ac:dyDescent="0.25">
      <c r="A43" s="33" t="s">
        <v>113</v>
      </c>
      <c r="B43" s="33" t="s">
        <v>124</v>
      </c>
      <c r="C43" s="33" t="s">
        <v>460</v>
      </c>
      <c r="D43" s="34" t="s">
        <v>399</v>
      </c>
      <c r="E43" s="35" t="s">
        <v>400</v>
      </c>
      <c r="F43" s="35" t="s">
        <v>305</v>
      </c>
      <c r="G43" s="37" t="s">
        <v>40</v>
      </c>
      <c r="H43" s="37" t="s">
        <v>82</v>
      </c>
      <c r="I43" s="37">
        <f t="shared" si="0"/>
        <v>2.5</v>
      </c>
      <c r="J43" s="37" t="str">
        <f t="shared" si="1"/>
        <v>Zona de riesgo baja</v>
      </c>
      <c r="K43" s="35" t="str">
        <f t="shared" si="2"/>
        <v>Aceptar</v>
      </c>
      <c r="L43" s="36" t="s">
        <v>368</v>
      </c>
      <c r="M43" s="33" t="s">
        <v>61</v>
      </c>
      <c r="N43" s="33" t="s">
        <v>38</v>
      </c>
      <c r="O43" s="33" t="s">
        <v>38</v>
      </c>
      <c r="P43" s="33" t="s">
        <v>86</v>
      </c>
      <c r="Q43" s="33" t="s">
        <v>38</v>
      </c>
      <c r="R43" s="33" t="s">
        <v>38</v>
      </c>
      <c r="S43" s="33" t="s">
        <v>38</v>
      </c>
      <c r="T43" s="33">
        <f t="shared" si="3"/>
        <v>100</v>
      </c>
      <c r="U43" s="38" t="str">
        <f t="shared" si="4"/>
        <v>Baja 2 niveles de Probabilidad</v>
      </c>
      <c r="V43" s="37" t="s">
        <v>40</v>
      </c>
      <c r="W43" s="37" t="s">
        <v>59</v>
      </c>
      <c r="X43" s="37">
        <f t="shared" si="5"/>
        <v>10</v>
      </c>
      <c r="Y43" s="37" t="str">
        <f t="shared" si="7"/>
        <v>Zona de riesgo alta</v>
      </c>
      <c r="Z43" s="35" t="str">
        <f t="shared" si="6"/>
        <v>Prevenir
Proteger
Transferir</v>
      </c>
      <c r="AA43" s="36" t="s">
        <v>369</v>
      </c>
      <c r="AB43" s="39" t="s">
        <v>231</v>
      </c>
      <c r="AC43" s="40">
        <v>45800</v>
      </c>
      <c r="AD43" s="39"/>
      <c r="AE43" s="26"/>
      <c r="AF43" s="32"/>
      <c r="AG43" s="14"/>
    </row>
    <row r="44" spans="1:33" ht="57" x14ac:dyDescent="0.25">
      <c r="A44" s="33" t="s">
        <v>113</v>
      </c>
      <c r="B44" s="33" t="s">
        <v>124</v>
      </c>
      <c r="C44" s="33" t="s">
        <v>464</v>
      </c>
      <c r="D44" s="34" t="s">
        <v>370</v>
      </c>
      <c r="E44" s="35" t="s">
        <v>371</v>
      </c>
      <c r="F44" s="35" t="s">
        <v>305</v>
      </c>
      <c r="G44" s="37" t="s">
        <v>46</v>
      </c>
      <c r="H44" s="37" t="s">
        <v>41</v>
      </c>
      <c r="I44" s="37">
        <f t="shared" si="0"/>
        <v>15</v>
      </c>
      <c r="J44" s="37" t="str">
        <f t="shared" si="1"/>
        <v>Zona de riesgo alta</v>
      </c>
      <c r="K44" s="35" t="str">
        <f t="shared" si="2"/>
        <v>Prevenir
Proteger
Transferir</v>
      </c>
      <c r="L44" s="36" t="s">
        <v>372</v>
      </c>
      <c r="M44" s="33" t="s">
        <v>37</v>
      </c>
      <c r="N44" s="33" t="s">
        <v>38</v>
      </c>
      <c r="O44" s="33" t="s">
        <v>38</v>
      </c>
      <c r="P44" s="33" t="s">
        <v>39</v>
      </c>
      <c r="Q44" s="33" t="s">
        <v>38</v>
      </c>
      <c r="R44" s="33" t="s">
        <v>38</v>
      </c>
      <c r="S44" s="33" t="s">
        <v>38</v>
      </c>
      <c r="T44" s="33">
        <f t="shared" si="3"/>
        <v>90</v>
      </c>
      <c r="U44" s="38" t="str">
        <f t="shared" si="4"/>
        <v>Baja 2 niveles de Probabilidad e impacto</v>
      </c>
      <c r="V44" s="37" t="s">
        <v>40</v>
      </c>
      <c r="W44" s="37" t="s">
        <v>59</v>
      </c>
      <c r="X44" s="37">
        <f t="shared" si="5"/>
        <v>10</v>
      </c>
      <c r="Y44" s="37" t="str">
        <f t="shared" si="7"/>
        <v>Zona de riesgo alta</v>
      </c>
      <c r="Z44" s="35" t="str">
        <f t="shared" si="6"/>
        <v>Prevenir
Proteger
Transferir</v>
      </c>
      <c r="AA44" s="36" t="s">
        <v>373</v>
      </c>
      <c r="AB44" s="39" t="s">
        <v>226</v>
      </c>
      <c r="AC44" s="40">
        <v>45800</v>
      </c>
      <c r="AD44" s="39"/>
      <c r="AE44" s="26"/>
      <c r="AF44" s="32"/>
      <c r="AG44" s="14"/>
    </row>
    <row r="45" spans="1:33" ht="45" x14ac:dyDescent="0.25">
      <c r="A45" s="33" t="s">
        <v>113</v>
      </c>
      <c r="B45" s="33" t="s">
        <v>124</v>
      </c>
      <c r="C45" s="33" t="s">
        <v>464</v>
      </c>
      <c r="D45" s="34" t="s">
        <v>185</v>
      </c>
      <c r="E45" s="35" t="s">
        <v>392</v>
      </c>
      <c r="F45" s="35" t="s">
        <v>393</v>
      </c>
      <c r="G45" s="37" t="s">
        <v>40</v>
      </c>
      <c r="H45" s="37" t="s">
        <v>59</v>
      </c>
      <c r="I45" s="37">
        <f t="shared" si="0"/>
        <v>10</v>
      </c>
      <c r="J45" s="37" t="str">
        <f t="shared" si="1"/>
        <v>Zona de riesgo alta</v>
      </c>
      <c r="K45" s="35" t="str">
        <f t="shared" si="2"/>
        <v>Prevenir
Proteger
Transferir</v>
      </c>
      <c r="L45" s="36" t="s">
        <v>394</v>
      </c>
      <c r="M45" s="33" t="s">
        <v>61</v>
      </c>
      <c r="N45" s="33" t="s">
        <v>38</v>
      </c>
      <c r="O45" s="33" t="s">
        <v>38</v>
      </c>
      <c r="P45" s="33" t="s">
        <v>39</v>
      </c>
      <c r="Q45" s="33" t="s">
        <v>38</v>
      </c>
      <c r="R45" s="33" t="s">
        <v>38</v>
      </c>
      <c r="S45" s="33" t="s">
        <v>38</v>
      </c>
      <c r="T45" s="33">
        <f t="shared" si="3"/>
        <v>90</v>
      </c>
      <c r="U45" s="38" t="str">
        <f t="shared" si="4"/>
        <v>Baja 2 niveles de Probabilidad</v>
      </c>
      <c r="V45" s="37" t="s">
        <v>40</v>
      </c>
      <c r="W45" s="37" t="s">
        <v>59</v>
      </c>
      <c r="X45" s="37">
        <f t="shared" si="5"/>
        <v>10</v>
      </c>
      <c r="Y45" s="37" t="str">
        <f t="shared" si="7"/>
        <v>Zona de riesgo alta</v>
      </c>
      <c r="Z45" s="35" t="str">
        <f t="shared" si="6"/>
        <v>Prevenir
Proteger
Transferir</v>
      </c>
      <c r="AA45" s="36" t="s">
        <v>395</v>
      </c>
      <c r="AB45" s="39" t="s">
        <v>231</v>
      </c>
      <c r="AC45" s="40">
        <v>45803</v>
      </c>
      <c r="AD45" s="14"/>
      <c r="AE45" s="26"/>
      <c r="AF45" s="32"/>
      <c r="AG45" s="14"/>
    </row>
    <row r="46" spans="1:33" ht="57" x14ac:dyDescent="0.25">
      <c r="A46" s="33" t="s">
        <v>113</v>
      </c>
      <c r="B46" s="33" t="s">
        <v>124</v>
      </c>
      <c r="C46" s="33" t="s">
        <v>43</v>
      </c>
      <c r="D46" s="34" t="s">
        <v>362</v>
      </c>
      <c r="E46" s="35" t="s">
        <v>396</v>
      </c>
      <c r="F46" s="35" t="s">
        <v>397</v>
      </c>
      <c r="G46" s="37" t="s">
        <v>46</v>
      </c>
      <c r="H46" s="37" t="s">
        <v>82</v>
      </c>
      <c r="I46" s="37">
        <f t="shared" ref="I46:I77" si="16">(IF(H46="Insignificante",1.25,IF(H46="Menor",2.5,IF(H46="Moderado",5,IF(H46="Mayor",10,IF(H46="Catastrófico",20,0))))))*(IF(G46="Rara vez",1,IF(G46="Improbable",2,IF(G46="Posible",3,IF(G46="Probable",4,IF(G46="Casi seguro",5,0))))))</f>
        <v>7.5</v>
      </c>
      <c r="J46" s="37" t="str">
        <f t="shared" ref="J46:J77" si="17">IF(AND(I46&lt;4,I46&gt;1),"Zona de riesgo baja",IF(AND(I46&gt;4,I46&lt;8),"Zona de riesgo moderada",IF(AND(I46&gt;8,I46&lt;=20),"Zona de riesgo alta",IF(I46&gt;20,"Zona de riesgo extrema",0))))</f>
        <v>Zona de riesgo moderada</v>
      </c>
      <c r="K46" s="35" t="str">
        <f t="shared" ref="K46:K77" si="18">IF(J46="Zona de riesgo baja","Aceptar",IF(J46="Zona de riesgo moderada","Prevenir
Retener
Proteger",IF(J46="Zona de riesgo alta","Prevenir
Proteger
Transferir",IF(J46="Zona de riesgo extrema","Prevenir
Proteger
Transferir
Eliminar",0))))</f>
        <v>Prevenir
Retener
Proteger</v>
      </c>
      <c r="L46" s="36" t="s">
        <v>398</v>
      </c>
      <c r="M46" s="33" t="s">
        <v>61</v>
      </c>
      <c r="N46" s="33" t="s">
        <v>38</v>
      </c>
      <c r="O46" s="33" t="s">
        <v>38</v>
      </c>
      <c r="P46" s="33" t="s">
        <v>39</v>
      </c>
      <c r="Q46" s="33" t="s">
        <v>38</v>
      </c>
      <c r="R46" s="33" t="s">
        <v>38</v>
      </c>
      <c r="S46" s="33" t="s">
        <v>38</v>
      </c>
      <c r="T46" s="33">
        <f t="shared" ref="T46:T77" si="19">IF(N46="SI",15,0)+IF(O46="SI",5,0)+IF(Q46="SI",15,0)+IF(R46="SI",10,0)+IF(S46="SI",30,0)+IF(P46="Automático",25,IF(P46="Manual",15,0))</f>
        <v>90</v>
      </c>
      <c r="U46" s="38" t="str">
        <f t="shared" ref="U46:U77" si="20">IF(T46&lt;50,"No hay desplazamiento",IF(T46&gt;76,CONCATENATE("Baja 2 niveles de ",M46),CONCATENATE("Baja 1 nivel de ",M46)))</f>
        <v>Baja 2 niveles de Probabilidad</v>
      </c>
      <c r="V46" s="37" t="s">
        <v>46</v>
      </c>
      <c r="W46" s="37" t="s">
        <v>82</v>
      </c>
      <c r="X46" s="37">
        <f t="shared" ref="X46:X77" si="21">(IF(W46="Insignificante",1.25,IF(W46="Menor",2.5,IF(W46="Moderado",5,IF(W46="Mayor",10,IF(W46="Catastrófico",20,0))))))*(IF(V46="Rara vez",1,IF(V46="Improbable",2,IF(V46="Posible",3,IF(V46="Probable",4,IF(V46="Casi seguro",5,0))))))</f>
        <v>7.5</v>
      </c>
      <c r="Y46" s="37" t="str">
        <f t="shared" si="7"/>
        <v>Zona de riesgo moderada</v>
      </c>
      <c r="Z46" s="35" t="str">
        <f t="shared" ref="Z46:Z77" si="22">IF(Y46="Zona de riesgo baja","Aceptar",IF(Y46="Zona de riesgo moderada","Prevenir
Retener
Proteger",IF(Y46="Zona de riesgo alta","Prevenir
Proteger
Transferir",IF(Y46="Zona de riesgo extrema","Prevenir
Proteger
Transferir
Eliminar",0))))</f>
        <v>Prevenir
Retener
Proteger</v>
      </c>
      <c r="AA46" s="36" t="s">
        <v>119</v>
      </c>
      <c r="AB46" s="39" t="s">
        <v>231</v>
      </c>
      <c r="AC46" s="40">
        <v>45803</v>
      </c>
      <c r="AD46" s="14"/>
      <c r="AE46" s="26"/>
      <c r="AF46" s="32"/>
      <c r="AG46" s="14"/>
    </row>
    <row r="47" spans="1:33" ht="71.25" x14ac:dyDescent="0.25">
      <c r="A47" s="33" t="s">
        <v>113</v>
      </c>
      <c r="B47" s="33" t="s">
        <v>124</v>
      </c>
      <c r="C47" s="33" t="s">
        <v>43</v>
      </c>
      <c r="D47" s="34" t="s">
        <v>401</v>
      </c>
      <c r="E47" s="35" t="s">
        <v>402</v>
      </c>
      <c r="F47" s="35" t="s">
        <v>403</v>
      </c>
      <c r="G47" s="37" t="s">
        <v>46</v>
      </c>
      <c r="H47" s="37" t="s">
        <v>82</v>
      </c>
      <c r="I47" s="37">
        <f t="shared" si="16"/>
        <v>7.5</v>
      </c>
      <c r="J47" s="37" t="str">
        <f t="shared" si="17"/>
        <v>Zona de riesgo moderada</v>
      </c>
      <c r="K47" s="35" t="str">
        <f t="shared" si="18"/>
        <v>Prevenir
Retener
Proteger</v>
      </c>
      <c r="L47" s="36" t="s">
        <v>404</v>
      </c>
      <c r="M47" s="33" t="s">
        <v>61</v>
      </c>
      <c r="N47" s="33" t="s">
        <v>38</v>
      </c>
      <c r="O47" s="33" t="s">
        <v>38</v>
      </c>
      <c r="P47" s="33" t="s">
        <v>39</v>
      </c>
      <c r="Q47" s="33" t="s">
        <v>38</v>
      </c>
      <c r="R47" s="33" t="s">
        <v>38</v>
      </c>
      <c r="S47" s="33" t="s">
        <v>38</v>
      </c>
      <c r="T47" s="33">
        <f t="shared" si="19"/>
        <v>90</v>
      </c>
      <c r="U47" s="38" t="str">
        <f t="shared" si="20"/>
        <v>Baja 2 niveles de Probabilidad</v>
      </c>
      <c r="V47" s="37" t="s">
        <v>35</v>
      </c>
      <c r="W47" s="37" t="s">
        <v>82</v>
      </c>
      <c r="X47" s="37">
        <f t="shared" si="21"/>
        <v>5</v>
      </c>
      <c r="Y47" s="37" t="str">
        <f t="shared" ref="Y47:Y77" si="23">IF(AND(X47&lt;4,X47&gt;1),"Zona de riesgo baja",IF(AND(X47&gt;4,X47&lt;8),"Zona de riesgo moderada",IF(AND(X47&gt;8,X47&lt;=30),"Zona de riesgo alta",IF(X47&gt;30,"Zona de riesgo extrema",0))))</f>
        <v>Zona de riesgo moderada</v>
      </c>
      <c r="Z47" s="35" t="str">
        <f t="shared" si="22"/>
        <v>Prevenir
Retener
Proteger</v>
      </c>
      <c r="AA47" s="36" t="s">
        <v>119</v>
      </c>
      <c r="AB47" s="39" t="s">
        <v>231</v>
      </c>
      <c r="AC47" s="40">
        <v>45803</v>
      </c>
      <c r="AD47" s="14"/>
      <c r="AE47" s="26"/>
      <c r="AF47" s="32"/>
      <c r="AG47" s="14"/>
    </row>
    <row r="48" spans="1:33" ht="42.75" x14ac:dyDescent="0.25">
      <c r="A48" s="33" t="s">
        <v>113</v>
      </c>
      <c r="B48" s="33" t="s">
        <v>128</v>
      </c>
      <c r="C48" s="33" t="s">
        <v>43</v>
      </c>
      <c r="D48" s="34" t="s">
        <v>146</v>
      </c>
      <c r="E48" s="35" t="s">
        <v>409</v>
      </c>
      <c r="F48" s="35" t="s">
        <v>405</v>
      </c>
      <c r="G48" s="37" t="s">
        <v>46</v>
      </c>
      <c r="H48" s="37" t="s">
        <v>41</v>
      </c>
      <c r="I48" s="37">
        <f t="shared" si="16"/>
        <v>15</v>
      </c>
      <c r="J48" s="37" t="str">
        <f t="shared" si="17"/>
        <v>Zona de riesgo alta</v>
      </c>
      <c r="K48" s="35" t="str">
        <f t="shared" si="18"/>
        <v>Prevenir
Proteger
Transferir</v>
      </c>
      <c r="L48" s="36" t="s">
        <v>408</v>
      </c>
      <c r="M48" s="33" t="s">
        <v>153</v>
      </c>
      <c r="N48" s="33" t="s">
        <v>38</v>
      </c>
      <c r="O48" s="33" t="s">
        <v>38</v>
      </c>
      <c r="P48" s="33" t="s">
        <v>39</v>
      </c>
      <c r="Q48" s="33" t="s">
        <v>38</v>
      </c>
      <c r="R48" s="33" t="s">
        <v>38</v>
      </c>
      <c r="S48" s="33" t="s">
        <v>38</v>
      </c>
      <c r="T48" s="33">
        <f t="shared" si="19"/>
        <v>90</v>
      </c>
      <c r="U48" s="38" t="str">
        <f t="shared" si="20"/>
        <v>Baja 2 niveles de Impacto</v>
      </c>
      <c r="V48" s="37" t="s">
        <v>46</v>
      </c>
      <c r="W48" s="37" t="s">
        <v>59</v>
      </c>
      <c r="X48" s="37">
        <f t="shared" si="21"/>
        <v>30</v>
      </c>
      <c r="Y48" s="37" t="str">
        <f t="shared" si="23"/>
        <v>Zona de riesgo alta</v>
      </c>
      <c r="Z48" s="35" t="str">
        <f t="shared" si="22"/>
        <v>Prevenir
Proteger
Transferir</v>
      </c>
      <c r="AA48" s="36" t="s">
        <v>406</v>
      </c>
      <c r="AB48" s="39" t="s">
        <v>407</v>
      </c>
      <c r="AC48" s="40">
        <v>45803</v>
      </c>
      <c r="AD48" s="39"/>
      <c r="AE48" s="41"/>
      <c r="AF48" s="42"/>
      <c r="AG48" s="39"/>
    </row>
    <row r="49" spans="1:33" ht="156.75" x14ac:dyDescent="0.25">
      <c r="A49" s="33" t="s">
        <v>42</v>
      </c>
      <c r="B49" s="33" t="s">
        <v>149</v>
      </c>
      <c r="C49" s="33" t="s">
        <v>43</v>
      </c>
      <c r="D49" s="34" t="s">
        <v>44</v>
      </c>
      <c r="E49" s="35" t="s">
        <v>45</v>
      </c>
      <c r="F49" s="35" t="s">
        <v>468</v>
      </c>
      <c r="G49" s="37" t="s">
        <v>46</v>
      </c>
      <c r="H49" s="37" t="s">
        <v>41</v>
      </c>
      <c r="I49" s="37">
        <f t="shared" si="16"/>
        <v>15</v>
      </c>
      <c r="J49" s="37" t="str">
        <f t="shared" si="17"/>
        <v>Zona de riesgo alta</v>
      </c>
      <c r="K49" s="35" t="str">
        <f t="shared" si="18"/>
        <v>Prevenir
Proteger
Transferir</v>
      </c>
      <c r="L49" s="36" t="s">
        <v>47</v>
      </c>
      <c r="M49" s="33" t="s">
        <v>37</v>
      </c>
      <c r="N49" s="33" t="s">
        <v>38</v>
      </c>
      <c r="O49" s="33" t="s">
        <v>38</v>
      </c>
      <c r="P49" s="33" t="s">
        <v>39</v>
      </c>
      <c r="Q49" s="33" t="s">
        <v>38</v>
      </c>
      <c r="R49" s="33" t="s">
        <v>38</v>
      </c>
      <c r="S49" s="33" t="s">
        <v>38</v>
      </c>
      <c r="T49" s="33">
        <f t="shared" si="19"/>
        <v>90</v>
      </c>
      <c r="U49" s="38" t="str">
        <f t="shared" si="20"/>
        <v>Baja 2 niveles de Probabilidad e impacto</v>
      </c>
      <c r="V49" s="37" t="s">
        <v>40</v>
      </c>
      <c r="W49" s="37" t="s">
        <v>59</v>
      </c>
      <c r="X49" s="37">
        <f t="shared" si="21"/>
        <v>10</v>
      </c>
      <c r="Y49" s="37" t="str">
        <f t="shared" si="23"/>
        <v>Zona de riesgo alta</v>
      </c>
      <c r="Z49" s="35" t="str">
        <f t="shared" si="22"/>
        <v>Prevenir
Proteger
Transferir</v>
      </c>
      <c r="AA49" s="36" t="s">
        <v>259</v>
      </c>
      <c r="AB49" s="39" t="s">
        <v>223</v>
      </c>
      <c r="AC49" s="40">
        <v>45754</v>
      </c>
      <c r="AD49" s="39"/>
      <c r="AE49" s="41"/>
      <c r="AF49" s="42"/>
      <c r="AG49" s="39"/>
    </row>
    <row r="50" spans="1:33" ht="99.75" x14ac:dyDescent="0.25">
      <c r="A50" s="33" t="s">
        <v>42</v>
      </c>
      <c r="B50" s="33" t="s">
        <v>149</v>
      </c>
      <c r="C50" s="33" t="s">
        <v>43</v>
      </c>
      <c r="D50" s="34" t="s">
        <v>48</v>
      </c>
      <c r="E50" s="35" t="s">
        <v>49</v>
      </c>
      <c r="F50" s="35" t="s">
        <v>50</v>
      </c>
      <c r="G50" s="37" t="s">
        <v>46</v>
      </c>
      <c r="H50" s="37" t="s">
        <v>41</v>
      </c>
      <c r="I50" s="37">
        <f t="shared" si="16"/>
        <v>15</v>
      </c>
      <c r="J50" s="37" t="str">
        <f t="shared" si="17"/>
        <v>Zona de riesgo alta</v>
      </c>
      <c r="K50" s="35" t="str">
        <f t="shared" si="18"/>
        <v>Prevenir
Proteger
Transferir</v>
      </c>
      <c r="L50" s="36" t="s">
        <v>260</v>
      </c>
      <c r="M50" s="33" t="s">
        <v>37</v>
      </c>
      <c r="N50" s="33" t="s">
        <v>38</v>
      </c>
      <c r="O50" s="33" t="s">
        <v>38</v>
      </c>
      <c r="P50" s="33" t="s">
        <v>39</v>
      </c>
      <c r="Q50" s="33" t="s">
        <v>38</v>
      </c>
      <c r="R50" s="33" t="s">
        <v>38</v>
      </c>
      <c r="S50" s="33" t="s">
        <v>38</v>
      </c>
      <c r="T50" s="33">
        <f t="shared" si="19"/>
        <v>90</v>
      </c>
      <c r="U50" s="38" t="str">
        <f t="shared" si="20"/>
        <v>Baja 2 niveles de Probabilidad e impacto</v>
      </c>
      <c r="V50" s="37" t="s">
        <v>40</v>
      </c>
      <c r="W50" s="37" t="s">
        <v>59</v>
      </c>
      <c r="X50" s="37">
        <f t="shared" si="21"/>
        <v>10</v>
      </c>
      <c r="Y50" s="37" t="str">
        <f t="shared" si="23"/>
        <v>Zona de riesgo alta</v>
      </c>
      <c r="Z50" s="35" t="str">
        <f t="shared" si="22"/>
        <v>Prevenir
Proteger
Transferir</v>
      </c>
      <c r="AA50" s="36" t="s">
        <v>51</v>
      </c>
      <c r="AB50" s="39" t="s">
        <v>223</v>
      </c>
      <c r="AC50" s="40">
        <v>45754</v>
      </c>
      <c r="AD50" s="39"/>
      <c r="AE50" s="41"/>
      <c r="AF50" s="42"/>
      <c r="AG50" s="39"/>
    </row>
    <row r="51" spans="1:33" ht="99.75" x14ac:dyDescent="0.25">
      <c r="A51" s="33" t="s">
        <v>42</v>
      </c>
      <c r="B51" s="33" t="s">
        <v>290</v>
      </c>
      <c r="C51" s="33" t="s">
        <v>459</v>
      </c>
      <c r="D51" s="34" t="s">
        <v>261</v>
      </c>
      <c r="E51" s="35" t="s">
        <v>337</v>
      </c>
      <c r="F51" s="35" t="s">
        <v>338</v>
      </c>
      <c r="G51" s="37" t="s">
        <v>46</v>
      </c>
      <c r="H51" s="37" t="s">
        <v>59</v>
      </c>
      <c r="I51" s="37">
        <f t="shared" si="16"/>
        <v>30</v>
      </c>
      <c r="J51" s="37" t="str">
        <f t="shared" si="17"/>
        <v>Zona de riesgo extrema</v>
      </c>
      <c r="K51" s="35" t="str">
        <f t="shared" si="18"/>
        <v>Prevenir
Proteger
Transferir
Eliminar</v>
      </c>
      <c r="L51" s="36" t="s">
        <v>344</v>
      </c>
      <c r="M51" s="33" t="s">
        <v>37</v>
      </c>
      <c r="N51" s="33" t="s">
        <v>38</v>
      </c>
      <c r="O51" s="33" t="s">
        <v>38</v>
      </c>
      <c r="P51" s="33" t="s">
        <v>39</v>
      </c>
      <c r="Q51" s="33" t="s">
        <v>38</v>
      </c>
      <c r="R51" s="33" t="s">
        <v>38</v>
      </c>
      <c r="S51" s="33" t="s">
        <v>38</v>
      </c>
      <c r="T51" s="33">
        <f t="shared" ref="T51:T53" si="24">IF(N51="SI",15,0)+IF(O51="SI",5,0)+IF(Q51="SI",15,0)+IF(R51="SI",10,0)+IF(S51="SI",30,0)+IF(P51="Automático",25,IF(P51="Manual",15,0))</f>
        <v>90</v>
      </c>
      <c r="U51" s="38" t="str">
        <f t="shared" ref="U51:U53" si="25">IF(T51&lt;50,"No hay desplazamiento",IF(T51&gt;76,CONCATENATE("Baja 2 niveles de ",M51),CONCATENATE("Baja 1 nivel de ",M51)))</f>
        <v>Baja 2 niveles de Probabilidad e impacto</v>
      </c>
      <c r="V51" s="37" t="s">
        <v>35</v>
      </c>
      <c r="W51" s="37" t="s">
        <v>59</v>
      </c>
      <c r="X51" s="37">
        <f t="shared" si="21"/>
        <v>20</v>
      </c>
      <c r="Y51" s="37" t="str">
        <f t="shared" si="23"/>
        <v>Zona de riesgo alta</v>
      </c>
      <c r="Z51" s="35" t="str">
        <f t="shared" si="22"/>
        <v>Prevenir
Proteger
Transferir</v>
      </c>
      <c r="AA51" s="36" t="s">
        <v>347</v>
      </c>
      <c r="AB51" s="39" t="s">
        <v>519</v>
      </c>
      <c r="AC51" s="40">
        <v>45799</v>
      </c>
      <c r="AD51" s="14"/>
      <c r="AE51" s="26"/>
      <c r="AF51" s="32"/>
      <c r="AG51" s="14"/>
    </row>
    <row r="52" spans="1:33" ht="128.25" x14ac:dyDescent="0.25">
      <c r="A52" s="33" t="s">
        <v>42</v>
      </c>
      <c r="B52" s="33" t="s">
        <v>290</v>
      </c>
      <c r="C52" s="33" t="s">
        <v>459</v>
      </c>
      <c r="D52" s="34" t="s">
        <v>262</v>
      </c>
      <c r="E52" s="35" t="s">
        <v>339</v>
      </c>
      <c r="F52" s="35" t="s">
        <v>340</v>
      </c>
      <c r="G52" s="37" t="s">
        <v>66</v>
      </c>
      <c r="H52" s="37" t="s">
        <v>41</v>
      </c>
      <c r="I52" s="37">
        <f t="shared" si="16"/>
        <v>20</v>
      </c>
      <c r="J52" s="37" t="str">
        <f t="shared" si="17"/>
        <v>Zona de riesgo alta</v>
      </c>
      <c r="K52" s="35" t="str">
        <f t="shared" si="18"/>
        <v>Prevenir
Proteger
Transferir</v>
      </c>
      <c r="L52" s="36" t="s">
        <v>345</v>
      </c>
      <c r="M52" s="33" t="s">
        <v>37</v>
      </c>
      <c r="N52" s="33" t="s">
        <v>38</v>
      </c>
      <c r="O52" s="33" t="s">
        <v>38</v>
      </c>
      <c r="P52" s="33" t="s">
        <v>39</v>
      </c>
      <c r="Q52" s="33" t="s">
        <v>38</v>
      </c>
      <c r="R52" s="33" t="s">
        <v>38</v>
      </c>
      <c r="S52" s="33" t="s">
        <v>38</v>
      </c>
      <c r="T52" s="33">
        <f t="shared" si="24"/>
        <v>90</v>
      </c>
      <c r="U52" s="38" t="str">
        <f t="shared" si="25"/>
        <v>Baja 2 niveles de Probabilidad e impacto</v>
      </c>
      <c r="V52" s="37" t="s">
        <v>40</v>
      </c>
      <c r="W52" s="37" t="s">
        <v>41</v>
      </c>
      <c r="X52" s="37">
        <f t="shared" si="21"/>
        <v>5</v>
      </c>
      <c r="Y52" s="37" t="str">
        <f t="shared" si="23"/>
        <v>Zona de riesgo moderada</v>
      </c>
      <c r="Z52" s="35" t="str">
        <f t="shared" si="22"/>
        <v>Prevenir
Retener
Proteger</v>
      </c>
      <c r="AA52" s="36" t="s">
        <v>348</v>
      </c>
      <c r="AB52" s="39" t="s">
        <v>519</v>
      </c>
      <c r="AC52" s="40">
        <v>45799</v>
      </c>
      <c r="AD52" s="14"/>
      <c r="AE52" s="26"/>
      <c r="AF52" s="32"/>
      <c r="AG52" s="14"/>
    </row>
    <row r="53" spans="1:33" ht="85.5" x14ac:dyDescent="0.25">
      <c r="A53" s="33" t="s">
        <v>42</v>
      </c>
      <c r="B53" s="33" t="s">
        <v>149</v>
      </c>
      <c r="C53" s="33" t="s">
        <v>463</v>
      </c>
      <c r="D53" s="34" t="s">
        <v>263</v>
      </c>
      <c r="E53" s="35" t="s">
        <v>418</v>
      </c>
      <c r="F53" s="35" t="s">
        <v>419</v>
      </c>
      <c r="G53" s="37" t="s">
        <v>46</v>
      </c>
      <c r="H53" s="37" t="s">
        <v>41</v>
      </c>
      <c r="I53" s="37">
        <f t="shared" si="16"/>
        <v>15</v>
      </c>
      <c r="J53" s="37" t="str">
        <f t="shared" si="17"/>
        <v>Zona de riesgo alta</v>
      </c>
      <c r="K53" s="35" t="str">
        <f t="shared" si="18"/>
        <v>Prevenir
Proteger
Transferir</v>
      </c>
      <c r="L53" s="36" t="s">
        <v>420</v>
      </c>
      <c r="M53" s="33" t="s">
        <v>37</v>
      </c>
      <c r="N53" s="33" t="s">
        <v>38</v>
      </c>
      <c r="O53" s="33" t="s">
        <v>38</v>
      </c>
      <c r="P53" s="33" t="s">
        <v>39</v>
      </c>
      <c r="Q53" s="33" t="s">
        <v>38</v>
      </c>
      <c r="R53" s="33" t="s">
        <v>38</v>
      </c>
      <c r="S53" s="33" t="s">
        <v>38</v>
      </c>
      <c r="T53" s="33">
        <f t="shared" si="24"/>
        <v>90</v>
      </c>
      <c r="U53" s="38" t="str">
        <f t="shared" si="25"/>
        <v>Baja 2 niveles de Probabilidad e impacto</v>
      </c>
      <c r="V53" s="37" t="s">
        <v>35</v>
      </c>
      <c r="W53" s="37" t="s">
        <v>82</v>
      </c>
      <c r="X53" s="37">
        <f t="shared" si="21"/>
        <v>5</v>
      </c>
      <c r="Y53" s="37" t="str">
        <f t="shared" si="23"/>
        <v>Zona de riesgo moderada</v>
      </c>
      <c r="Z53" s="35" t="str">
        <f t="shared" si="22"/>
        <v>Prevenir
Retener
Proteger</v>
      </c>
      <c r="AA53" s="36" t="s">
        <v>421</v>
      </c>
      <c r="AB53" s="39" t="s">
        <v>223</v>
      </c>
      <c r="AC53" s="40"/>
      <c r="AD53" s="39"/>
      <c r="AE53" s="41"/>
      <c r="AF53" s="42"/>
      <c r="AG53" s="39"/>
    </row>
    <row r="54" spans="1:33" ht="171" x14ac:dyDescent="0.25">
      <c r="A54" s="33" t="s">
        <v>42</v>
      </c>
      <c r="B54" s="33" t="s">
        <v>290</v>
      </c>
      <c r="C54" s="33" t="s">
        <v>459</v>
      </c>
      <c r="D54" s="34" t="s">
        <v>341</v>
      </c>
      <c r="E54" s="35" t="s">
        <v>342</v>
      </c>
      <c r="F54" s="35" t="s">
        <v>343</v>
      </c>
      <c r="G54" s="37" t="s">
        <v>46</v>
      </c>
      <c r="H54" s="37" t="s">
        <v>41</v>
      </c>
      <c r="I54" s="37">
        <f t="shared" si="16"/>
        <v>15</v>
      </c>
      <c r="J54" s="37" t="str">
        <f t="shared" si="17"/>
        <v>Zona de riesgo alta</v>
      </c>
      <c r="K54" s="35" t="str">
        <f t="shared" si="18"/>
        <v>Prevenir
Proteger
Transferir</v>
      </c>
      <c r="L54" s="36" t="s">
        <v>346</v>
      </c>
      <c r="M54" s="33" t="s">
        <v>37</v>
      </c>
      <c r="N54" s="33" t="s">
        <v>38</v>
      </c>
      <c r="O54" s="33" t="s">
        <v>38</v>
      </c>
      <c r="P54" s="33" t="s">
        <v>39</v>
      </c>
      <c r="Q54" s="33" t="s">
        <v>38</v>
      </c>
      <c r="R54" s="33" t="s">
        <v>38</v>
      </c>
      <c r="S54" s="33" t="s">
        <v>38</v>
      </c>
      <c r="T54" s="33">
        <f t="shared" ref="T54:T56" si="26">IF(N54="SI",15,0)+IF(O54="SI",5,0)+IF(Q54="SI",15,0)+IF(R54="SI",10,0)+IF(S54="SI",30,0)+IF(P54="Automático",25,IF(P54="Manual",15,0))</f>
        <v>90</v>
      </c>
      <c r="U54" s="38" t="str">
        <f t="shared" ref="U54:U56" si="27">IF(T54&lt;50,"No hay desplazamiento",IF(T54&gt;76,CONCATENATE("Baja 2 niveles de ",M54),CONCATENATE("Baja 1 nivel de ",M54)))</f>
        <v>Baja 2 niveles de Probabilidad e impacto</v>
      </c>
      <c r="V54" s="37" t="s">
        <v>35</v>
      </c>
      <c r="W54" s="37" t="s">
        <v>82</v>
      </c>
      <c r="X54" s="37">
        <f t="shared" ref="X54:X56" si="28">(IF(W54="Insignificante",1.25,IF(W54="Menor",2.5,IF(W54="Moderado",5,IF(W54="Mayor",10,IF(W54="Catastrófico",20,0))))))*(IF(V54="Rara vez",1,IF(V54="Improbable",2,IF(V54="Posible",3,IF(V54="Probable",4,IF(V54="Casi seguro",5,0))))))</f>
        <v>5</v>
      </c>
      <c r="Y54" s="37" t="str">
        <f t="shared" si="23"/>
        <v>Zona de riesgo moderada</v>
      </c>
      <c r="Z54" s="35" t="str">
        <f t="shared" ref="Z54:Z56" si="29">IF(Y54="Zona de riesgo baja","Aceptar",IF(Y54="Zona de riesgo moderada","Prevenir
Retener
Proteger",IF(Y54="Zona de riesgo alta","Prevenir
Proteger
Transferir",IF(Y54="Zona de riesgo extrema","Prevenir
Proteger
Transferir
Eliminar",0))))</f>
        <v>Prevenir
Retener
Proteger</v>
      </c>
      <c r="AA54" s="36"/>
      <c r="AB54" s="39" t="s">
        <v>519</v>
      </c>
      <c r="AC54" s="40">
        <v>45799</v>
      </c>
      <c r="AD54" s="14"/>
      <c r="AE54" s="26"/>
      <c r="AF54" s="32"/>
      <c r="AG54" s="14"/>
    </row>
    <row r="55" spans="1:33" ht="99.75" x14ac:dyDescent="0.25">
      <c r="A55" s="33" t="s">
        <v>42</v>
      </c>
      <c r="B55" s="33" t="s">
        <v>149</v>
      </c>
      <c r="C55" s="33" t="s">
        <v>461</v>
      </c>
      <c r="D55" s="34" t="s">
        <v>264</v>
      </c>
      <c r="E55" s="35" t="s">
        <v>422</v>
      </c>
      <c r="F55" s="35" t="s">
        <v>423</v>
      </c>
      <c r="G55" s="37" t="s">
        <v>46</v>
      </c>
      <c r="H55" s="37" t="s">
        <v>41</v>
      </c>
      <c r="I55" s="37">
        <f t="shared" si="16"/>
        <v>15</v>
      </c>
      <c r="J55" s="37" t="str">
        <f t="shared" si="17"/>
        <v>Zona de riesgo alta</v>
      </c>
      <c r="K55" s="35" t="str">
        <f t="shared" si="18"/>
        <v>Prevenir
Proteger
Transferir</v>
      </c>
      <c r="L55" s="36" t="s">
        <v>425</v>
      </c>
      <c r="M55" s="33" t="s">
        <v>37</v>
      </c>
      <c r="N55" s="33" t="s">
        <v>38</v>
      </c>
      <c r="O55" s="33" t="s">
        <v>38</v>
      </c>
      <c r="P55" s="33" t="s">
        <v>39</v>
      </c>
      <c r="Q55" s="33" t="s">
        <v>38</v>
      </c>
      <c r="R55" s="33" t="s">
        <v>38</v>
      </c>
      <c r="S55" s="33" t="s">
        <v>38</v>
      </c>
      <c r="T55" s="33">
        <f t="shared" si="26"/>
        <v>90</v>
      </c>
      <c r="U55" s="38" t="str">
        <f t="shared" si="27"/>
        <v>Baja 2 niveles de Probabilidad e impacto</v>
      </c>
      <c r="V55" s="37" t="s">
        <v>46</v>
      </c>
      <c r="W55" s="37" t="s">
        <v>59</v>
      </c>
      <c r="X55" s="37">
        <f t="shared" si="28"/>
        <v>30</v>
      </c>
      <c r="Y55" s="37" t="str">
        <f t="shared" si="23"/>
        <v>Zona de riesgo alta</v>
      </c>
      <c r="Z55" s="35" t="str">
        <f t="shared" si="29"/>
        <v>Prevenir
Proteger
Transferir</v>
      </c>
      <c r="AA55" s="36" t="s">
        <v>424</v>
      </c>
      <c r="AB55" s="39"/>
      <c r="AC55" s="40"/>
      <c r="AD55" s="39"/>
      <c r="AE55" s="41"/>
      <c r="AF55" s="42"/>
      <c r="AG55" s="39"/>
    </row>
    <row r="56" spans="1:33" ht="128.25" x14ac:dyDescent="0.25">
      <c r="A56" s="33" t="s">
        <v>42</v>
      </c>
      <c r="B56" s="33" t="s">
        <v>149</v>
      </c>
      <c r="C56" s="33" t="s">
        <v>461</v>
      </c>
      <c r="D56" s="34" t="s">
        <v>265</v>
      </c>
      <c r="E56" s="35" t="s">
        <v>426</v>
      </c>
      <c r="F56" s="35" t="s">
        <v>427</v>
      </c>
      <c r="G56" s="37" t="s">
        <v>66</v>
      </c>
      <c r="H56" s="37" t="s">
        <v>59</v>
      </c>
      <c r="I56" s="37">
        <f t="shared" si="16"/>
        <v>40</v>
      </c>
      <c r="J56" s="37" t="str">
        <f t="shared" si="17"/>
        <v>Zona de riesgo extrema</v>
      </c>
      <c r="K56" s="35" t="str">
        <f t="shared" si="18"/>
        <v>Prevenir
Proteger
Transferir
Eliminar</v>
      </c>
      <c r="L56" s="36" t="s">
        <v>428</v>
      </c>
      <c r="M56" s="33" t="s">
        <v>37</v>
      </c>
      <c r="N56" s="33" t="s">
        <v>38</v>
      </c>
      <c r="O56" s="33" t="s">
        <v>38</v>
      </c>
      <c r="P56" s="33" t="s">
        <v>39</v>
      </c>
      <c r="Q56" s="33" t="s">
        <v>38</v>
      </c>
      <c r="R56" s="33" t="s">
        <v>38</v>
      </c>
      <c r="S56" s="33" t="s">
        <v>38</v>
      </c>
      <c r="T56" s="33">
        <f t="shared" si="26"/>
        <v>90</v>
      </c>
      <c r="U56" s="38" t="str">
        <f t="shared" si="27"/>
        <v>Baja 2 niveles de Probabilidad e impacto</v>
      </c>
      <c r="V56" s="37" t="s">
        <v>46</v>
      </c>
      <c r="W56" s="37" t="s">
        <v>59</v>
      </c>
      <c r="X56" s="37">
        <f t="shared" si="28"/>
        <v>30</v>
      </c>
      <c r="Y56" s="37" t="str">
        <f t="shared" si="23"/>
        <v>Zona de riesgo alta</v>
      </c>
      <c r="Z56" s="35" t="str">
        <f t="shared" si="29"/>
        <v>Prevenir
Proteger
Transferir</v>
      </c>
      <c r="AA56" s="36" t="s">
        <v>429</v>
      </c>
      <c r="AB56" s="39"/>
      <c r="AC56" s="40"/>
      <c r="AD56" s="39"/>
      <c r="AE56" s="41"/>
      <c r="AF56" s="42"/>
      <c r="AG56" s="39"/>
    </row>
    <row r="57" spans="1:33" ht="85.5" x14ac:dyDescent="0.25">
      <c r="A57" s="33" t="s">
        <v>258</v>
      </c>
      <c r="B57" s="33" t="s">
        <v>150</v>
      </c>
      <c r="C57" s="33" t="s">
        <v>43</v>
      </c>
      <c r="D57" s="34" t="s">
        <v>52</v>
      </c>
      <c r="E57" s="35" t="s">
        <v>53</v>
      </c>
      <c r="F57" s="35" t="s">
        <v>291</v>
      </c>
      <c r="G57" s="37" t="s">
        <v>46</v>
      </c>
      <c r="H57" s="37" t="s">
        <v>82</v>
      </c>
      <c r="I57" s="37">
        <f t="shared" si="16"/>
        <v>7.5</v>
      </c>
      <c r="J57" s="37" t="str">
        <f t="shared" si="17"/>
        <v>Zona de riesgo moderada</v>
      </c>
      <c r="K57" s="35" t="str">
        <f t="shared" si="18"/>
        <v>Prevenir
Retener
Proteger</v>
      </c>
      <c r="L57" s="36" t="s">
        <v>54</v>
      </c>
      <c r="M57" s="33" t="s">
        <v>37</v>
      </c>
      <c r="N57" s="33" t="s">
        <v>38</v>
      </c>
      <c r="O57" s="33" t="s">
        <v>38</v>
      </c>
      <c r="P57" s="33" t="s">
        <v>39</v>
      </c>
      <c r="Q57" s="33" t="s">
        <v>38</v>
      </c>
      <c r="R57" s="33" t="s">
        <v>38</v>
      </c>
      <c r="S57" s="33" t="s">
        <v>38</v>
      </c>
      <c r="T57" s="33">
        <f t="shared" si="19"/>
        <v>90</v>
      </c>
      <c r="U57" s="38" t="str">
        <f t="shared" si="20"/>
        <v>Baja 2 niveles de Probabilidad e impacto</v>
      </c>
      <c r="V57" s="37" t="s">
        <v>40</v>
      </c>
      <c r="W57" s="37" t="s">
        <v>59</v>
      </c>
      <c r="X57" s="37">
        <f t="shared" si="21"/>
        <v>10</v>
      </c>
      <c r="Y57" s="37" t="str">
        <f t="shared" si="23"/>
        <v>Zona de riesgo alta</v>
      </c>
      <c r="Z57" s="35" t="str">
        <f t="shared" si="22"/>
        <v>Prevenir
Proteger
Transferir</v>
      </c>
      <c r="AA57" s="36" t="s">
        <v>55</v>
      </c>
      <c r="AB57" s="39" t="s">
        <v>223</v>
      </c>
      <c r="AC57" s="40">
        <v>45754</v>
      </c>
      <c r="AD57" s="14"/>
      <c r="AE57" s="26"/>
      <c r="AF57" s="32"/>
      <c r="AG57" s="14"/>
    </row>
    <row r="58" spans="1:33" ht="171" x14ac:dyDescent="0.25">
      <c r="A58" s="33" t="s">
        <v>136</v>
      </c>
      <c r="B58" s="33" t="s">
        <v>148</v>
      </c>
      <c r="C58" s="33" t="s">
        <v>461</v>
      </c>
      <c r="D58" s="34" t="s">
        <v>286</v>
      </c>
      <c r="E58" s="35" t="s">
        <v>287</v>
      </c>
      <c r="F58" s="35" t="s">
        <v>288</v>
      </c>
      <c r="G58" s="37" t="s">
        <v>35</v>
      </c>
      <c r="H58" s="37" t="s">
        <v>59</v>
      </c>
      <c r="I58" s="37">
        <f t="shared" si="16"/>
        <v>20</v>
      </c>
      <c r="J58" s="37" t="str">
        <f t="shared" si="17"/>
        <v>Zona de riesgo alta</v>
      </c>
      <c r="K58" s="35" t="str">
        <f t="shared" si="18"/>
        <v>Prevenir
Proteger
Transferir</v>
      </c>
      <c r="L58" s="36" t="s">
        <v>289</v>
      </c>
      <c r="M58" s="33" t="s">
        <v>37</v>
      </c>
      <c r="N58" s="33" t="s">
        <v>91</v>
      </c>
      <c r="O58" s="33" t="s">
        <v>38</v>
      </c>
      <c r="P58" s="33" t="s">
        <v>39</v>
      </c>
      <c r="Q58" s="33" t="s">
        <v>38</v>
      </c>
      <c r="R58" s="33" t="s">
        <v>38</v>
      </c>
      <c r="S58" s="33" t="s">
        <v>38</v>
      </c>
      <c r="T58" s="33">
        <f t="shared" si="19"/>
        <v>75</v>
      </c>
      <c r="U58" s="38" t="str">
        <f t="shared" si="20"/>
        <v>Baja 1 nivel de Probabilidad e impacto</v>
      </c>
      <c r="V58" s="37" t="s">
        <v>40</v>
      </c>
      <c r="W58" s="37" t="s">
        <v>59</v>
      </c>
      <c r="X58" s="37">
        <f t="shared" si="21"/>
        <v>10</v>
      </c>
      <c r="Y58" s="37" t="str">
        <f t="shared" si="23"/>
        <v>Zona de riesgo alta</v>
      </c>
      <c r="Z58" s="35" t="str">
        <f t="shared" si="22"/>
        <v>Prevenir
Proteger
Transferir</v>
      </c>
      <c r="AA58" s="36" t="s">
        <v>249</v>
      </c>
      <c r="AB58" s="39" t="s">
        <v>285</v>
      </c>
      <c r="AC58" s="40">
        <v>45770</v>
      </c>
      <c r="AD58" s="14"/>
      <c r="AE58" s="26"/>
      <c r="AF58" s="32"/>
      <c r="AG58" s="14"/>
    </row>
    <row r="59" spans="1:33" ht="99.75" x14ac:dyDescent="0.25">
      <c r="A59" s="33" t="s">
        <v>89</v>
      </c>
      <c r="B59" s="33" t="s">
        <v>90</v>
      </c>
      <c r="C59" s="33" t="s">
        <v>43</v>
      </c>
      <c r="D59" s="34" t="s">
        <v>157</v>
      </c>
      <c r="E59" s="35" t="s">
        <v>158</v>
      </c>
      <c r="F59" s="35" t="s">
        <v>248</v>
      </c>
      <c r="G59" s="37" t="s">
        <v>35</v>
      </c>
      <c r="H59" s="37" t="s">
        <v>59</v>
      </c>
      <c r="I59" s="37">
        <f t="shared" si="16"/>
        <v>20</v>
      </c>
      <c r="J59" s="37" t="str">
        <f t="shared" si="17"/>
        <v>Zona de riesgo alta</v>
      </c>
      <c r="K59" s="35" t="str">
        <f t="shared" si="18"/>
        <v>Prevenir
Proteger
Transferir</v>
      </c>
      <c r="L59" s="36" t="s">
        <v>499</v>
      </c>
      <c r="M59" s="33" t="s">
        <v>37</v>
      </c>
      <c r="N59" s="33" t="s">
        <v>91</v>
      </c>
      <c r="O59" s="33" t="s">
        <v>38</v>
      </c>
      <c r="P59" s="33" t="s">
        <v>39</v>
      </c>
      <c r="Q59" s="33" t="s">
        <v>38</v>
      </c>
      <c r="R59" s="33" t="s">
        <v>38</v>
      </c>
      <c r="S59" s="33" t="s">
        <v>38</v>
      </c>
      <c r="T59" s="33">
        <f t="shared" si="19"/>
        <v>75</v>
      </c>
      <c r="U59" s="38" t="str">
        <f t="shared" si="20"/>
        <v>Baja 1 nivel de Probabilidad e impacto</v>
      </c>
      <c r="V59" s="37" t="s">
        <v>40</v>
      </c>
      <c r="W59" s="37" t="s">
        <v>59</v>
      </c>
      <c r="X59" s="37">
        <f t="shared" si="21"/>
        <v>10</v>
      </c>
      <c r="Y59" s="37" t="str">
        <f t="shared" si="23"/>
        <v>Zona de riesgo alta</v>
      </c>
      <c r="Z59" s="35" t="str">
        <f t="shared" si="22"/>
        <v>Prevenir
Proteger
Transferir</v>
      </c>
      <c r="AA59" s="36" t="s">
        <v>161</v>
      </c>
      <c r="AB59" s="39" t="s">
        <v>224</v>
      </c>
      <c r="AC59" s="40">
        <v>45747</v>
      </c>
      <c r="AD59" s="39"/>
      <c r="AE59" s="26"/>
      <c r="AF59" s="32"/>
      <c r="AG59" s="14"/>
    </row>
    <row r="60" spans="1:33" ht="156.75" x14ac:dyDescent="0.25">
      <c r="A60" s="33" t="s">
        <v>89</v>
      </c>
      <c r="B60" s="33" t="s">
        <v>90</v>
      </c>
      <c r="C60" s="33" t="s">
        <v>461</v>
      </c>
      <c r="D60" s="34" t="s">
        <v>92</v>
      </c>
      <c r="E60" s="35" t="s">
        <v>250</v>
      </c>
      <c r="F60" s="35" t="s">
        <v>93</v>
      </c>
      <c r="G60" s="37" t="s">
        <v>46</v>
      </c>
      <c r="H60" s="37" t="s">
        <v>41</v>
      </c>
      <c r="I60" s="37">
        <f t="shared" si="16"/>
        <v>15</v>
      </c>
      <c r="J60" s="37" t="str">
        <f t="shared" si="17"/>
        <v>Zona de riesgo alta</v>
      </c>
      <c r="K60" s="35" t="str">
        <f t="shared" si="18"/>
        <v>Prevenir
Proteger
Transferir</v>
      </c>
      <c r="L60" s="36" t="s">
        <v>234</v>
      </c>
      <c r="M60" s="33" t="s">
        <v>37</v>
      </c>
      <c r="N60" s="33" t="s">
        <v>38</v>
      </c>
      <c r="O60" s="33" t="s">
        <v>38</v>
      </c>
      <c r="P60" s="33" t="s">
        <v>39</v>
      </c>
      <c r="Q60" s="33" t="s">
        <v>38</v>
      </c>
      <c r="R60" s="33" t="s">
        <v>38</v>
      </c>
      <c r="S60" s="33" t="s">
        <v>38</v>
      </c>
      <c r="T60" s="33">
        <f t="shared" si="19"/>
        <v>90</v>
      </c>
      <c r="U60" s="38" t="str">
        <f t="shared" si="20"/>
        <v>Baja 2 niveles de Probabilidad e impacto</v>
      </c>
      <c r="V60" s="37" t="s">
        <v>40</v>
      </c>
      <c r="W60" s="37" t="s">
        <v>59</v>
      </c>
      <c r="X60" s="37">
        <f t="shared" si="21"/>
        <v>10</v>
      </c>
      <c r="Y60" s="37" t="str">
        <f t="shared" si="23"/>
        <v>Zona de riesgo alta</v>
      </c>
      <c r="Z60" s="35" t="str">
        <f t="shared" si="22"/>
        <v>Prevenir
Proteger
Transferir</v>
      </c>
      <c r="AA60" s="36" t="s">
        <v>94</v>
      </c>
      <c r="AB60" s="39" t="s">
        <v>224</v>
      </c>
      <c r="AC60" s="40">
        <v>45747</v>
      </c>
      <c r="AD60" s="39"/>
      <c r="AE60" s="26"/>
      <c r="AF60" s="32"/>
      <c r="AG60" s="14"/>
    </row>
    <row r="61" spans="1:33" ht="171" x14ac:dyDescent="0.25">
      <c r="A61" s="33" t="s">
        <v>89</v>
      </c>
      <c r="B61" s="33" t="s">
        <v>95</v>
      </c>
      <c r="C61" s="33" t="s">
        <v>466</v>
      </c>
      <c r="D61" s="34" t="s">
        <v>96</v>
      </c>
      <c r="E61" s="35" t="s">
        <v>251</v>
      </c>
      <c r="F61" s="35" t="s">
        <v>97</v>
      </c>
      <c r="G61" s="37" t="s">
        <v>46</v>
      </c>
      <c r="H61" s="37" t="s">
        <v>59</v>
      </c>
      <c r="I61" s="37">
        <f t="shared" si="16"/>
        <v>30</v>
      </c>
      <c r="J61" s="37" t="str">
        <f t="shared" si="17"/>
        <v>Zona de riesgo extrema</v>
      </c>
      <c r="K61" s="35" t="str">
        <f t="shared" si="18"/>
        <v>Prevenir
Proteger
Transferir
Eliminar</v>
      </c>
      <c r="L61" s="36" t="s">
        <v>98</v>
      </c>
      <c r="M61" s="33" t="s">
        <v>37</v>
      </c>
      <c r="N61" s="33" t="s">
        <v>38</v>
      </c>
      <c r="O61" s="33" t="s">
        <v>38</v>
      </c>
      <c r="P61" s="33" t="s">
        <v>39</v>
      </c>
      <c r="Q61" s="33" t="s">
        <v>38</v>
      </c>
      <c r="R61" s="33" t="s">
        <v>38</v>
      </c>
      <c r="S61" s="33" t="s">
        <v>38</v>
      </c>
      <c r="T61" s="33">
        <f t="shared" si="19"/>
        <v>90</v>
      </c>
      <c r="U61" s="38" t="str">
        <f t="shared" si="20"/>
        <v>Baja 2 niveles de Probabilidad e impacto</v>
      </c>
      <c r="V61" s="37" t="s">
        <v>40</v>
      </c>
      <c r="W61" s="37" t="s">
        <v>59</v>
      </c>
      <c r="X61" s="37">
        <f t="shared" si="21"/>
        <v>10</v>
      </c>
      <c r="Y61" s="37" t="str">
        <f t="shared" si="23"/>
        <v>Zona de riesgo alta</v>
      </c>
      <c r="Z61" s="35" t="str">
        <f t="shared" si="22"/>
        <v>Prevenir
Proteger
Transferir</v>
      </c>
      <c r="AA61" s="36" t="s">
        <v>99</v>
      </c>
      <c r="AB61" s="39" t="s">
        <v>224</v>
      </c>
      <c r="AC61" s="40">
        <v>45747</v>
      </c>
      <c r="AD61" s="39"/>
      <c r="AE61" s="26"/>
      <c r="AF61" s="32"/>
      <c r="AG61" s="14"/>
    </row>
    <row r="62" spans="1:33" ht="370.5" x14ac:dyDescent="0.25">
      <c r="A62" s="33" t="s">
        <v>84</v>
      </c>
      <c r="B62" s="33" t="s">
        <v>152</v>
      </c>
      <c r="C62" s="33" t="s">
        <v>464</v>
      </c>
      <c r="D62" s="34" t="s">
        <v>74</v>
      </c>
      <c r="E62" s="35" t="s">
        <v>252</v>
      </c>
      <c r="F62" s="35" t="s">
        <v>470</v>
      </c>
      <c r="G62" s="37" t="s">
        <v>46</v>
      </c>
      <c r="H62" s="37" t="s">
        <v>59</v>
      </c>
      <c r="I62" s="37">
        <f t="shared" si="16"/>
        <v>30</v>
      </c>
      <c r="J62" s="37" t="str">
        <f t="shared" si="17"/>
        <v>Zona de riesgo extrema</v>
      </c>
      <c r="K62" s="35" t="str">
        <f t="shared" si="18"/>
        <v>Prevenir
Proteger
Transferir
Eliminar</v>
      </c>
      <c r="L62" s="36" t="s">
        <v>253</v>
      </c>
      <c r="M62" s="33" t="s">
        <v>61</v>
      </c>
      <c r="N62" s="33" t="s">
        <v>38</v>
      </c>
      <c r="O62" s="33" t="s">
        <v>38</v>
      </c>
      <c r="P62" s="33" t="s">
        <v>39</v>
      </c>
      <c r="Q62" s="33" t="s">
        <v>38</v>
      </c>
      <c r="R62" s="33" t="s">
        <v>38</v>
      </c>
      <c r="S62" s="33" t="s">
        <v>38</v>
      </c>
      <c r="T62" s="33">
        <f t="shared" si="19"/>
        <v>90</v>
      </c>
      <c r="U62" s="38" t="str">
        <f t="shared" si="20"/>
        <v>Baja 2 niveles de Probabilidad</v>
      </c>
      <c r="V62" s="37" t="s">
        <v>40</v>
      </c>
      <c r="W62" s="37" t="s">
        <v>59</v>
      </c>
      <c r="X62" s="37">
        <f t="shared" si="21"/>
        <v>10</v>
      </c>
      <c r="Y62" s="37" t="str">
        <f t="shared" si="23"/>
        <v>Zona de riesgo alta</v>
      </c>
      <c r="Z62" s="35" t="str">
        <f t="shared" si="22"/>
        <v>Prevenir
Proteger
Transferir</v>
      </c>
      <c r="AA62" s="36" t="s">
        <v>254</v>
      </c>
      <c r="AB62" s="39" t="s">
        <v>228</v>
      </c>
      <c r="AC62" s="40">
        <v>45747</v>
      </c>
      <c r="AD62" s="39"/>
      <c r="AE62" s="26"/>
      <c r="AF62" s="32"/>
      <c r="AG62" s="14"/>
    </row>
    <row r="63" spans="1:33" ht="171" x14ac:dyDescent="0.25">
      <c r="A63" s="33" t="s">
        <v>84</v>
      </c>
      <c r="B63" s="33" t="s">
        <v>151</v>
      </c>
      <c r="C63" s="33" t="s">
        <v>43</v>
      </c>
      <c r="D63" s="34" t="s">
        <v>87</v>
      </c>
      <c r="E63" s="35" t="s">
        <v>88</v>
      </c>
      <c r="F63" s="35" t="s">
        <v>469</v>
      </c>
      <c r="G63" s="37" t="s">
        <v>46</v>
      </c>
      <c r="H63" s="37" t="s">
        <v>41</v>
      </c>
      <c r="I63" s="37">
        <f t="shared" si="16"/>
        <v>15</v>
      </c>
      <c r="J63" s="37" t="str">
        <f t="shared" si="17"/>
        <v>Zona de riesgo alta</v>
      </c>
      <c r="K63" s="35" t="str">
        <f t="shared" si="18"/>
        <v>Prevenir
Proteger
Transferir</v>
      </c>
      <c r="L63" s="36" t="s">
        <v>255</v>
      </c>
      <c r="M63" s="33" t="s">
        <v>153</v>
      </c>
      <c r="N63" s="33" t="s">
        <v>38</v>
      </c>
      <c r="O63" s="33" t="s">
        <v>38</v>
      </c>
      <c r="P63" s="33" t="s">
        <v>39</v>
      </c>
      <c r="Q63" s="33" t="s">
        <v>38</v>
      </c>
      <c r="R63" s="33" t="s">
        <v>38</v>
      </c>
      <c r="S63" s="33" t="s">
        <v>38</v>
      </c>
      <c r="T63" s="33">
        <f t="shared" si="19"/>
        <v>90</v>
      </c>
      <c r="U63" s="38" t="str">
        <f t="shared" si="20"/>
        <v>Baja 2 niveles de Impacto</v>
      </c>
      <c r="V63" s="37" t="s">
        <v>46</v>
      </c>
      <c r="W63" s="37" t="s">
        <v>59</v>
      </c>
      <c r="X63" s="37">
        <f t="shared" si="21"/>
        <v>30</v>
      </c>
      <c r="Y63" s="37" t="str">
        <f t="shared" si="23"/>
        <v>Zona de riesgo alta</v>
      </c>
      <c r="Z63" s="35" t="str">
        <f t="shared" si="22"/>
        <v>Prevenir
Proteger
Transferir</v>
      </c>
      <c r="AA63" s="36" t="s">
        <v>500</v>
      </c>
      <c r="AB63" s="39" t="s">
        <v>228</v>
      </c>
      <c r="AC63" s="40">
        <v>45747</v>
      </c>
      <c r="AD63" s="39"/>
      <c r="AE63" s="26"/>
      <c r="AF63" s="32"/>
      <c r="AG63" s="14"/>
    </row>
    <row r="64" spans="1:33" ht="285" x14ac:dyDescent="0.25">
      <c r="A64" s="33" t="s">
        <v>84</v>
      </c>
      <c r="B64" s="33" t="s">
        <v>151</v>
      </c>
      <c r="C64" s="33" t="s">
        <v>463</v>
      </c>
      <c r="D64" s="34" t="s">
        <v>85</v>
      </c>
      <c r="E64" s="35" t="s">
        <v>235</v>
      </c>
      <c r="F64" s="35" t="s">
        <v>471</v>
      </c>
      <c r="G64" s="37" t="s">
        <v>66</v>
      </c>
      <c r="H64" s="37" t="s">
        <v>59</v>
      </c>
      <c r="I64" s="37">
        <f t="shared" si="16"/>
        <v>40</v>
      </c>
      <c r="J64" s="37" t="str">
        <f t="shared" si="17"/>
        <v>Zona de riesgo extrema</v>
      </c>
      <c r="K64" s="35" t="str">
        <f t="shared" si="18"/>
        <v>Prevenir
Proteger
Transferir
Eliminar</v>
      </c>
      <c r="L64" s="36" t="s">
        <v>257</v>
      </c>
      <c r="M64" s="33" t="s">
        <v>37</v>
      </c>
      <c r="N64" s="33" t="s">
        <v>38</v>
      </c>
      <c r="O64" s="33" t="s">
        <v>38</v>
      </c>
      <c r="P64" s="33" t="s">
        <v>39</v>
      </c>
      <c r="Q64" s="33" t="s">
        <v>38</v>
      </c>
      <c r="R64" s="33" t="s">
        <v>38</v>
      </c>
      <c r="S64" s="33" t="s">
        <v>38</v>
      </c>
      <c r="T64" s="33">
        <f t="shared" si="19"/>
        <v>90</v>
      </c>
      <c r="U64" s="38" t="str">
        <f t="shared" si="20"/>
        <v>Baja 2 niveles de Probabilidad e impacto</v>
      </c>
      <c r="V64" s="37" t="s">
        <v>40</v>
      </c>
      <c r="W64" s="37" t="s">
        <v>59</v>
      </c>
      <c r="X64" s="37">
        <f t="shared" si="21"/>
        <v>10</v>
      </c>
      <c r="Y64" s="37" t="str">
        <f t="shared" si="23"/>
        <v>Zona de riesgo alta</v>
      </c>
      <c r="Z64" s="35" t="str">
        <f t="shared" si="22"/>
        <v>Prevenir
Proteger
Transferir</v>
      </c>
      <c r="AA64" s="36" t="s">
        <v>256</v>
      </c>
      <c r="AB64" s="39" t="s">
        <v>228</v>
      </c>
      <c r="AC64" s="40">
        <v>45747</v>
      </c>
      <c r="AD64" s="39"/>
      <c r="AE64" s="26"/>
      <c r="AF64" s="32"/>
      <c r="AG64" s="14"/>
    </row>
    <row r="65" spans="1:33" ht="99.75" x14ac:dyDescent="0.25">
      <c r="A65" s="33" t="s">
        <v>138</v>
      </c>
      <c r="B65" s="33" t="s">
        <v>138</v>
      </c>
      <c r="C65" s="33" t="s">
        <v>462</v>
      </c>
      <c r="D65" s="34" t="s">
        <v>139</v>
      </c>
      <c r="E65" s="35" t="s">
        <v>352</v>
      </c>
      <c r="F65" s="35" t="s">
        <v>351</v>
      </c>
      <c r="G65" s="37" t="s">
        <v>46</v>
      </c>
      <c r="H65" s="37" t="s">
        <v>59</v>
      </c>
      <c r="I65" s="37">
        <f t="shared" si="16"/>
        <v>30</v>
      </c>
      <c r="J65" s="37" t="str">
        <f t="shared" si="17"/>
        <v>Zona de riesgo extrema</v>
      </c>
      <c r="K65" s="35" t="str">
        <f t="shared" si="18"/>
        <v>Prevenir
Proteger
Transferir
Eliminar</v>
      </c>
      <c r="L65" s="36" t="s">
        <v>353</v>
      </c>
      <c r="M65" s="33" t="s">
        <v>37</v>
      </c>
      <c r="N65" s="33" t="s">
        <v>38</v>
      </c>
      <c r="O65" s="33" t="s">
        <v>38</v>
      </c>
      <c r="P65" s="33" t="s">
        <v>39</v>
      </c>
      <c r="Q65" s="33" t="s">
        <v>38</v>
      </c>
      <c r="R65" s="33" t="s">
        <v>38</v>
      </c>
      <c r="S65" s="33" t="s">
        <v>38</v>
      </c>
      <c r="T65" s="33">
        <f t="shared" si="19"/>
        <v>90</v>
      </c>
      <c r="U65" s="38" t="str">
        <f t="shared" si="20"/>
        <v>Baja 2 niveles de Probabilidad e impacto</v>
      </c>
      <c r="V65" s="37" t="s">
        <v>40</v>
      </c>
      <c r="W65" s="37" t="s">
        <v>59</v>
      </c>
      <c r="X65" s="37">
        <f t="shared" si="21"/>
        <v>10</v>
      </c>
      <c r="Y65" s="37" t="str">
        <f t="shared" si="23"/>
        <v>Zona de riesgo alta</v>
      </c>
      <c r="Z65" s="35" t="str">
        <f t="shared" si="22"/>
        <v>Prevenir
Proteger
Transferir</v>
      </c>
      <c r="AA65" s="36" t="s">
        <v>354</v>
      </c>
      <c r="AB65" s="39" t="s">
        <v>230</v>
      </c>
      <c r="AC65" s="40">
        <v>45799</v>
      </c>
      <c r="AD65" s="39"/>
      <c r="AE65" s="26"/>
      <c r="AF65" s="32"/>
      <c r="AG65" s="14"/>
    </row>
    <row r="66" spans="1:33" ht="85.5" x14ac:dyDescent="0.25">
      <c r="A66" s="33" t="s">
        <v>138</v>
      </c>
      <c r="B66" s="33" t="s">
        <v>138</v>
      </c>
      <c r="C66" s="33" t="s">
        <v>462</v>
      </c>
      <c r="D66" s="34" t="s">
        <v>355</v>
      </c>
      <c r="E66" s="46" t="s">
        <v>356</v>
      </c>
      <c r="F66" s="35" t="s">
        <v>357</v>
      </c>
      <c r="G66" s="37" t="s">
        <v>46</v>
      </c>
      <c r="H66" s="37" t="s">
        <v>41</v>
      </c>
      <c r="I66" s="37">
        <f t="shared" si="16"/>
        <v>15</v>
      </c>
      <c r="J66" s="37" t="str">
        <f t="shared" si="17"/>
        <v>Zona de riesgo alta</v>
      </c>
      <c r="K66" s="35" t="str">
        <f t="shared" si="18"/>
        <v>Prevenir
Proteger
Transferir</v>
      </c>
      <c r="L66" s="36" t="s">
        <v>358</v>
      </c>
      <c r="M66" s="33" t="s">
        <v>153</v>
      </c>
      <c r="N66" s="33" t="s">
        <v>38</v>
      </c>
      <c r="O66" s="33" t="s">
        <v>38</v>
      </c>
      <c r="P66" s="33" t="s">
        <v>39</v>
      </c>
      <c r="Q66" s="33" t="s">
        <v>38</v>
      </c>
      <c r="R66" s="33" t="s">
        <v>38</v>
      </c>
      <c r="S66" s="33" t="s">
        <v>38</v>
      </c>
      <c r="T66" s="33">
        <f t="shared" si="19"/>
        <v>90</v>
      </c>
      <c r="U66" s="38" t="str">
        <f t="shared" si="20"/>
        <v>Baja 2 niveles de Impacto</v>
      </c>
      <c r="V66" s="37" t="s">
        <v>35</v>
      </c>
      <c r="W66" s="37" t="s">
        <v>59</v>
      </c>
      <c r="X66" s="37">
        <f t="shared" si="21"/>
        <v>20</v>
      </c>
      <c r="Y66" s="37" t="str">
        <f t="shared" si="23"/>
        <v>Zona de riesgo alta</v>
      </c>
      <c r="Z66" s="35" t="str">
        <f t="shared" si="22"/>
        <v>Prevenir
Proteger
Transferir</v>
      </c>
      <c r="AA66" s="36" t="s">
        <v>359</v>
      </c>
      <c r="AB66" s="39" t="s">
        <v>230</v>
      </c>
      <c r="AC66" s="40">
        <v>45799</v>
      </c>
      <c r="AD66" s="39"/>
      <c r="AE66" s="26"/>
      <c r="AF66" s="32"/>
      <c r="AG66" s="14"/>
    </row>
    <row r="67" spans="1:33" s="47" customFormat="1" ht="94.5" x14ac:dyDescent="0.25">
      <c r="A67" s="33" t="s">
        <v>138</v>
      </c>
      <c r="B67" s="33" t="s">
        <v>138</v>
      </c>
      <c r="C67" s="33" t="s">
        <v>466</v>
      </c>
      <c r="D67" s="34" t="s">
        <v>360</v>
      </c>
      <c r="E67" s="46" t="s">
        <v>374</v>
      </c>
      <c r="F67" s="35" t="s">
        <v>375</v>
      </c>
      <c r="G67" s="37" t="s">
        <v>35</v>
      </c>
      <c r="H67" s="37" t="s">
        <v>82</v>
      </c>
      <c r="I67" s="37">
        <f t="shared" ref="I67:I73" si="30">(IF(H67="Insignificante",1.25,IF(H67="Menor",2.5,IF(H67="Moderado",5,IF(H67="Mayor",10,IF(H67="Catastrófico",20,0))))))*(IF(G67="Rara vez",1,IF(G67="Improbable",2,IF(G67="Posible",3,IF(G67="Probable",4,IF(G67="Casi seguro",5,0))))))</f>
        <v>5</v>
      </c>
      <c r="J67" s="37" t="str">
        <f t="shared" ref="J67:J73" si="31">IF(AND(I67&lt;4,I67&gt;1),"Zona de riesgo baja",IF(AND(I67&gt;4,I67&lt;8),"Zona de riesgo moderada",IF(AND(I67&gt;8,I67&lt;=20),"Zona de riesgo alta",IF(I67&gt;20,"Zona de riesgo extrema",0))))</f>
        <v>Zona de riesgo moderada</v>
      </c>
      <c r="K67" s="35" t="str">
        <f t="shared" ref="K67:K73" si="32">IF(J67="Zona de riesgo baja","Aceptar",IF(J67="Zona de riesgo moderada","Prevenir
Retener
Proteger",IF(J67="Zona de riesgo alta","Prevenir
Proteger
Transferir",IF(J67="Zona de riesgo extrema","Prevenir
Proteger
Transferir
Eliminar",0))))</f>
        <v>Prevenir
Retener
Proteger</v>
      </c>
      <c r="L67" s="36" t="s">
        <v>376</v>
      </c>
      <c r="M67" s="33" t="s">
        <v>37</v>
      </c>
      <c r="N67" s="33" t="s">
        <v>38</v>
      </c>
      <c r="O67" s="33" t="s">
        <v>38</v>
      </c>
      <c r="P67" s="33" t="s">
        <v>39</v>
      </c>
      <c r="Q67" s="33" t="s">
        <v>38</v>
      </c>
      <c r="R67" s="33" t="s">
        <v>38</v>
      </c>
      <c r="S67" s="33" t="s">
        <v>38</v>
      </c>
      <c r="T67" s="33">
        <f t="shared" ref="T67:T73" si="33">IF(N67="SI",15,0)+IF(O67="SI",5,0)+IF(Q67="SI",15,0)+IF(R67="SI",10,0)+IF(S67="SI",30,0)+IF(P67="Automático",25,IF(P67="Manual",15,0))</f>
        <v>90</v>
      </c>
      <c r="U67" s="38" t="str">
        <f t="shared" ref="U67:U73" si="34">IF(T67&lt;50,"No hay desplazamiento",IF(T67&gt;76,CONCATENATE("Baja 2 niveles de ",M67),CONCATENATE("Baja 1 nivel de ",M67)))</f>
        <v>Baja 2 niveles de Probabilidad e impacto</v>
      </c>
      <c r="V67" s="37" t="s">
        <v>40</v>
      </c>
      <c r="W67" s="37" t="s">
        <v>82</v>
      </c>
      <c r="X67" s="37">
        <f t="shared" ref="X67:X73" si="35">(IF(W67="Insignificante",1.25,IF(W67="Menor",2.5,IF(W67="Moderado",5,IF(W67="Mayor",10,IF(W67="Catastrófico",20,0))))))*(IF(V67="Rara vez",1,IF(V67="Improbable",2,IF(V67="Posible",3,IF(V67="Probable",4,IF(V67="Casi seguro",5,0))))))</f>
        <v>2.5</v>
      </c>
      <c r="Y67" s="37" t="str">
        <f t="shared" ref="Y67:Y73" si="36">IF(AND(X67&lt;4,X67&gt;1),"Zona de riesgo baja",IF(AND(X67&gt;4,X67&lt;8),"Zona de riesgo moderada",IF(AND(X67&gt;8,X67&lt;=30),"Zona de riesgo alta",IF(X67&gt;30,"Zona de riesgo extrema",0))))</f>
        <v>Zona de riesgo baja</v>
      </c>
      <c r="Z67" s="35" t="str">
        <f t="shared" ref="Z67:Z73" si="37">IF(Y67="Zona de riesgo baja","Aceptar",IF(Y67="Zona de riesgo moderada","Prevenir
Retener
Proteger",IF(Y67="Zona de riesgo alta","Prevenir
Proteger
Transferir",IF(Y67="Zona de riesgo extrema","Prevenir
Proteger
Transferir
Eliminar",0))))</f>
        <v>Aceptar</v>
      </c>
      <c r="AA67" s="36" t="s">
        <v>377</v>
      </c>
      <c r="AB67" s="39" t="s">
        <v>230</v>
      </c>
      <c r="AC67" s="40">
        <v>45803</v>
      </c>
      <c r="AD67" s="39"/>
      <c r="AE67" s="26"/>
      <c r="AF67" s="32"/>
      <c r="AG67" s="14"/>
    </row>
    <row r="68" spans="1:33" s="47" customFormat="1" ht="110.25" x14ac:dyDescent="0.25">
      <c r="A68" s="33" t="s">
        <v>138</v>
      </c>
      <c r="B68" s="33" t="s">
        <v>138</v>
      </c>
      <c r="C68" s="33" t="s">
        <v>462</v>
      </c>
      <c r="D68" s="34" t="s">
        <v>378</v>
      </c>
      <c r="E68" s="46" t="s">
        <v>379</v>
      </c>
      <c r="F68" s="35" t="s">
        <v>380</v>
      </c>
      <c r="G68" s="37" t="s">
        <v>66</v>
      </c>
      <c r="H68" s="37" t="s">
        <v>41</v>
      </c>
      <c r="I68" s="37">
        <f t="shared" si="30"/>
        <v>20</v>
      </c>
      <c r="J68" s="37" t="str">
        <f t="shared" si="31"/>
        <v>Zona de riesgo alta</v>
      </c>
      <c r="K68" s="35" t="str">
        <f t="shared" si="32"/>
        <v>Prevenir
Proteger
Transferir</v>
      </c>
      <c r="L68" s="36" t="s">
        <v>381</v>
      </c>
      <c r="M68" s="33" t="s">
        <v>37</v>
      </c>
      <c r="N68" s="33" t="s">
        <v>38</v>
      </c>
      <c r="O68" s="33" t="s">
        <v>38</v>
      </c>
      <c r="P68" s="33" t="s">
        <v>39</v>
      </c>
      <c r="Q68" s="33" t="s">
        <v>38</v>
      </c>
      <c r="R68" s="33" t="s">
        <v>38</v>
      </c>
      <c r="S68" s="33" t="s">
        <v>38</v>
      </c>
      <c r="T68" s="33">
        <f t="shared" si="33"/>
        <v>90</v>
      </c>
      <c r="U68" s="38" t="str">
        <f t="shared" si="34"/>
        <v>Baja 2 niveles de Probabilidad e impacto</v>
      </c>
      <c r="V68" s="37" t="s">
        <v>40</v>
      </c>
      <c r="W68" s="37" t="s">
        <v>41</v>
      </c>
      <c r="X68" s="37">
        <f t="shared" si="35"/>
        <v>5</v>
      </c>
      <c r="Y68" s="37" t="str">
        <f t="shared" si="36"/>
        <v>Zona de riesgo moderada</v>
      </c>
      <c r="Z68" s="35" t="str">
        <f t="shared" si="37"/>
        <v>Prevenir
Retener
Proteger</v>
      </c>
      <c r="AA68" s="36" t="s">
        <v>382</v>
      </c>
      <c r="AB68" s="39" t="s">
        <v>230</v>
      </c>
      <c r="AC68" s="40">
        <v>45803</v>
      </c>
      <c r="AD68" s="39"/>
      <c r="AE68" s="26"/>
      <c r="AF68" s="32"/>
      <c r="AG68" s="14"/>
    </row>
    <row r="69" spans="1:33" s="47" customFormat="1" ht="110.25" x14ac:dyDescent="0.25">
      <c r="A69" s="33" t="s">
        <v>138</v>
      </c>
      <c r="B69" s="33" t="s">
        <v>138</v>
      </c>
      <c r="C69" s="33" t="s">
        <v>462</v>
      </c>
      <c r="D69" s="34" t="s">
        <v>383</v>
      </c>
      <c r="E69" s="46" t="s">
        <v>384</v>
      </c>
      <c r="F69" s="35" t="s">
        <v>385</v>
      </c>
      <c r="G69" s="37" t="s">
        <v>66</v>
      </c>
      <c r="H69" s="37" t="s">
        <v>41</v>
      </c>
      <c r="I69" s="37">
        <f t="shared" si="30"/>
        <v>20</v>
      </c>
      <c r="J69" s="37" t="str">
        <f t="shared" si="31"/>
        <v>Zona de riesgo alta</v>
      </c>
      <c r="K69" s="35" t="str">
        <f t="shared" si="32"/>
        <v>Prevenir
Proteger
Transferir</v>
      </c>
      <c r="L69" s="36" t="s">
        <v>386</v>
      </c>
      <c r="M69" s="33" t="s">
        <v>37</v>
      </c>
      <c r="N69" s="33" t="s">
        <v>38</v>
      </c>
      <c r="O69" s="33" t="s">
        <v>38</v>
      </c>
      <c r="P69" s="33" t="s">
        <v>39</v>
      </c>
      <c r="Q69" s="33" t="s">
        <v>38</v>
      </c>
      <c r="R69" s="33" t="s">
        <v>38</v>
      </c>
      <c r="S69" s="33" t="s">
        <v>38</v>
      </c>
      <c r="T69" s="33">
        <f t="shared" si="33"/>
        <v>90</v>
      </c>
      <c r="U69" s="38" t="str">
        <f t="shared" si="34"/>
        <v>Baja 2 niveles de Probabilidad e impacto</v>
      </c>
      <c r="V69" s="37" t="s">
        <v>40</v>
      </c>
      <c r="W69" s="37" t="s">
        <v>41</v>
      </c>
      <c r="X69" s="37">
        <f t="shared" si="35"/>
        <v>5</v>
      </c>
      <c r="Y69" s="37" t="str">
        <f t="shared" si="36"/>
        <v>Zona de riesgo moderada</v>
      </c>
      <c r="Z69" s="35" t="str">
        <f t="shared" si="37"/>
        <v>Prevenir
Retener
Proteger</v>
      </c>
      <c r="AA69" s="36" t="s">
        <v>387</v>
      </c>
      <c r="AB69" s="39" t="s">
        <v>230</v>
      </c>
      <c r="AC69" s="40">
        <v>45803</v>
      </c>
      <c r="AD69" s="39"/>
      <c r="AE69" s="41"/>
      <c r="AF69" s="42"/>
      <c r="AG69" s="39"/>
    </row>
    <row r="70" spans="1:33" s="47" customFormat="1" ht="57" x14ac:dyDescent="0.25">
      <c r="A70" s="33" t="s">
        <v>138</v>
      </c>
      <c r="B70" s="33" t="s">
        <v>138</v>
      </c>
      <c r="C70" s="33" t="s">
        <v>461</v>
      </c>
      <c r="D70" s="34" t="s">
        <v>361</v>
      </c>
      <c r="E70" s="46" t="s">
        <v>389</v>
      </c>
      <c r="F70" s="35" t="s">
        <v>388</v>
      </c>
      <c r="G70" s="37" t="s">
        <v>46</v>
      </c>
      <c r="H70" s="37" t="s">
        <v>41</v>
      </c>
      <c r="I70" s="37">
        <f t="shared" si="30"/>
        <v>15</v>
      </c>
      <c r="J70" s="37" t="str">
        <f t="shared" si="31"/>
        <v>Zona de riesgo alta</v>
      </c>
      <c r="K70" s="35" t="str">
        <f t="shared" si="32"/>
        <v>Prevenir
Proteger
Transferir</v>
      </c>
      <c r="L70" s="36" t="s">
        <v>390</v>
      </c>
      <c r="M70" s="33" t="s">
        <v>37</v>
      </c>
      <c r="N70" s="33" t="s">
        <v>38</v>
      </c>
      <c r="O70" s="33" t="s">
        <v>38</v>
      </c>
      <c r="P70" s="33" t="s">
        <v>39</v>
      </c>
      <c r="Q70" s="33" t="s">
        <v>38</v>
      </c>
      <c r="R70" s="33" t="s">
        <v>38</v>
      </c>
      <c r="S70" s="33" t="s">
        <v>38</v>
      </c>
      <c r="T70" s="33">
        <f t="shared" si="33"/>
        <v>90</v>
      </c>
      <c r="U70" s="38" t="str">
        <f t="shared" si="34"/>
        <v>Baja 2 niveles de Probabilidad e impacto</v>
      </c>
      <c r="V70" s="37" t="s">
        <v>40</v>
      </c>
      <c r="W70" s="37" t="s">
        <v>41</v>
      </c>
      <c r="X70" s="37">
        <f t="shared" si="35"/>
        <v>5</v>
      </c>
      <c r="Y70" s="37" t="str">
        <f t="shared" si="36"/>
        <v>Zona de riesgo moderada</v>
      </c>
      <c r="Z70" s="35" t="str">
        <f t="shared" si="37"/>
        <v>Prevenir
Retener
Proteger</v>
      </c>
      <c r="AA70" s="36" t="s">
        <v>391</v>
      </c>
      <c r="AB70" s="39" t="s">
        <v>230</v>
      </c>
      <c r="AC70" s="40">
        <v>45803</v>
      </c>
      <c r="AD70" s="39"/>
      <c r="AE70" s="41"/>
      <c r="AF70" s="42"/>
      <c r="AG70" s="39"/>
    </row>
    <row r="71" spans="1:33" s="47" customFormat="1" ht="79.5" customHeight="1" x14ac:dyDescent="0.25">
      <c r="A71" s="33" t="s">
        <v>520</v>
      </c>
      <c r="B71" s="33" t="s">
        <v>521</v>
      </c>
      <c r="C71" s="33" t="s">
        <v>527</v>
      </c>
      <c r="D71" s="34" t="s">
        <v>557</v>
      </c>
      <c r="E71" s="46" t="s">
        <v>522</v>
      </c>
      <c r="F71" s="35" t="s">
        <v>526</v>
      </c>
      <c r="G71" s="37" t="s">
        <v>240</v>
      </c>
      <c r="H71" s="37" t="s">
        <v>41</v>
      </c>
      <c r="I71" s="37">
        <f t="shared" si="30"/>
        <v>25</v>
      </c>
      <c r="J71" s="37" t="str">
        <f t="shared" si="31"/>
        <v>Zona de riesgo extrema</v>
      </c>
      <c r="K71" s="35" t="str">
        <f t="shared" si="32"/>
        <v>Prevenir
Proteger
Transferir
Eliminar</v>
      </c>
      <c r="L71" s="36" t="s">
        <v>535</v>
      </c>
      <c r="M71" s="33" t="s">
        <v>61</v>
      </c>
      <c r="N71" s="33" t="s">
        <v>38</v>
      </c>
      <c r="O71" s="33" t="s">
        <v>38</v>
      </c>
      <c r="P71" s="33" t="s">
        <v>39</v>
      </c>
      <c r="Q71" s="33" t="s">
        <v>38</v>
      </c>
      <c r="R71" s="33" t="s">
        <v>38</v>
      </c>
      <c r="S71" s="33" t="s">
        <v>38</v>
      </c>
      <c r="T71" s="33">
        <f t="shared" si="33"/>
        <v>90</v>
      </c>
      <c r="U71" s="38" t="str">
        <f t="shared" si="34"/>
        <v>Baja 2 niveles de Probabilidad</v>
      </c>
      <c r="V71" s="37" t="s">
        <v>66</v>
      </c>
      <c r="W71" s="37" t="s">
        <v>41</v>
      </c>
      <c r="X71" s="37">
        <f t="shared" si="35"/>
        <v>20</v>
      </c>
      <c r="Y71" s="37" t="str">
        <f t="shared" si="36"/>
        <v>Zona de riesgo alta</v>
      </c>
      <c r="Z71" s="35" t="str">
        <f t="shared" si="37"/>
        <v>Prevenir
Proteger
Transferir</v>
      </c>
      <c r="AA71" s="36"/>
      <c r="AB71" s="39" t="s">
        <v>534</v>
      </c>
      <c r="AC71" s="40">
        <v>45807</v>
      </c>
      <c r="AD71" s="39"/>
      <c r="AE71" s="41"/>
      <c r="AF71" s="42"/>
      <c r="AG71" s="39"/>
    </row>
    <row r="72" spans="1:33" s="47" customFormat="1" ht="95.25" customHeight="1" x14ac:dyDescent="0.25">
      <c r="A72" s="33" t="s">
        <v>520</v>
      </c>
      <c r="B72" s="33" t="s">
        <v>521</v>
      </c>
      <c r="C72" s="33" t="s">
        <v>528</v>
      </c>
      <c r="D72" s="34" t="s">
        <v>558</v>
      </c>
      <c r="E72" s="46" t="s">
        <v>523</v>
      </c>
      <c r="F72" s="35" t="s">
        <v>524</v>
      </c>
      <c r="G72" s="37" t="s">
        <v>66</v>
      </c>
      <c r="H72" s="37" t="s">
        <v>59</v>
      </c>
      <c r="I72" s="37">
        <f t="shared" si="30"/>
        <v>40</v>
      </c>
      <c r="J72" s="37" t="str">
        <f t="shared" si="31"/>
        <v>Zona de riesgo extrema</v>
      </c>
      <c r="K72" s="35" t="str">
        <f t="shared" si="32"/>
        <v>Prevenir
Proteger
Transferir
Eliminar</v>
      </c>
      <c r="L72" s="36" t="s">
        <v>531</v>
      </c>
      <c r="M72" s="33" t="s">
        <v>37</v>
      </c>
      <c r="N72" s="33" t="s">
        <v>38</v>
      </c>
      <c r="O72" s="33" t="s">
        <v>38</v>
      </c>
      <c r="P72" s="33" t="s">
        <v>39</v>
      </c>
      <c r="Q72" s="33" t="s">
        <v>38</v>
      </c>
      <c r="R72" s="33" t="s">
        <v>38</v>
      </c>
      <c r="S72" s="33" t="s">
        <v>38</v>
      </c>
      <c r="T72" s="33">
        <f t="shared" si="33"/>
        <v>90</v>
      </c>
      <c r="U72" s="38" t="str">
        <f t="shared" si="34"/>
        <v>Baja 2 niveles de Probabilidad e impacto</v>
      </c>
      <c r="V72" s="37" t="s">
        <v>46</v>
      </c>
      <c r="W72" s="37" t="s">
        <v>41</v>
      </c>
      <c r="X72" s="37">
        <f t="shared" si="35"/>
        <v>15</v>
      </c>
      <c r="Y72" s="37" t="str">
        <f t="shared" si="36"/>
        <v>Zona de riesgo alta</v>
      </c>
      <c r="Z72" s="35" t="str">
        <f t="shared" si="37"/>
        <v>Prevenir
Proteger
Transferir</v>
      </c>
      <c r="AA72" s="36"/>
      <c r="AB72" s="39" t="s">
        <v>534</v>
      </c>
      <c r="AC72" s="40">
        <v>45807</v>
      </c>
      <c r="AD72" s="39"/>
      <c r="AE72" s="41"/>
      <c r="AF72" s="42"/>
      <c r="AG72" s="39"/>
    </row>
    <row r="73" spans="1:33" s="47" customFormat="1" ht="105" customHeight="1" x14ac:dyDescent="0.25">
      <c r="A73" s="33" t="s">
        <v>520</v>
      </c>
      <c r="B73" s="33" t="s">
        <v>521</v>
      </c>
      <c r="C73" s="33" t="s">
        <v>529</v>
      </c>
      <c r="D73" s="34" t="s">
        <v>559</v>
      </c>
      <c r="E73" s="46" t="s">
        <v>532</v>
      </c>
      <c r="F73" s="35" t="s">
        <v>525</v>
      </c>
      <c r="G73" s="37" t="s">
        <v>66</v>
      </c>
      <c r="H73" s="37" t="s">
        <v>59</v>
      </c>
      <c r="I73" s="37">
        <f t="shared" si="30"/>
        <v>40</v>
      </c>
      <c r="J73" s="37" t="str">
        <f t="shared" si="31"/>
        <v>Zona de riesgo extrema</v>
      </c>
      <c r="K73" s="35" t="str">
        <f t="shared" si="32"/>
        <v>Prevenir
Proteger
Transferir
Eliminar</v>
      </c>
      <c r="L73" s="36" t="s">
        <v>536</v>
      </c>
      <c r="M73" s="33" t="s">
        <v>61</v>
      </c>
      <c r="N73" s="33" t="s">
        <v>38</v>
      </c>
      <c r="O73" s="33" t="s">
        <v>38</v>
      </c>
      <c r="P73" s="33" t="s">
        <v>39</v>
      </c>
      <c r="Q73" s="33" t="s">
        <v>38</v>
      </c>
      <c r="R73" s="33" t="s">
        <v>38</v>
      </c>
      <c r="S73" s="33" t="s">
        <v>38</v>
      </c>
      <c r="T73" s="33">
        <f t="shared" si="33"/>
        <v>90</v>
      </c>
      <c r="U73" s="38" t="str">
        <f t="shared" si="34"/>
        <v>Baja 2 niveles de Probabilidad</v>
      </c>
      <c r="V73" s="37" t="s">
        <v>46</v>
      </c>
      <c r="W73" s="37" t="s">
        <v>59</v>
      </c>
      <c r="X73" s="37">
        <f t="shared" si="35"/>
        <v>30</v>
      </c>
      <c r="Y73" s="37" t="str">
        <f t="shared" si="36"/>
        <v>Zona de riesgo alta</v>
      </c>
      <c r="Z73" s="35" t="str">
        <f t="shared" si="37"/>
        <v>Prevenir
Proteger
Transferir</v>
      </c>
      <c r="AA73" s="36" t="s">
        <v>533</v>
      </c>
      <c r="AB73" s="39" t="s">
        <v>534</v>
      </c>
      <c r="AC73" s="40">
        <v>45807</v>
      </c>
      <c r="AD73" s="39"/>
      <c r="AE73" s="41"/>
      <c r="AF73" s="42"/>
      <c r="AG73" s="39"/>
    </row>
    <row r="74" spans="1:33" ht="108" customHeight="1" x14ac:dyDescent="0.25">
      <c r="A74" s="33" t="s">
        <v>136</v>
      </c>
      <c r="B74" s="33" t="s">
        <v>148</v>
      </c>
      <c r="C74" s="33" t="s">
        <v>461</v>
      </c>
      <c r="D74" s="34" t="s">
        <v>267</v>
      </c>
      <c r="E74" s="35" t="s">
        <v>315</v>
      </c>
      <c r="F74" s="35" t="s">
        <v>314</v>
      </c>
      <c r="G74" s="37" t="s">
        <v>35</v>
      </c>
      <c r="H74" s="37" t="s">
        <v>59</v>
      </c>
      <c r="I74" s="37">
        <f t="shared" si="16"/>
        <v>20</v>
      </c>
      <c r="J74" s="37" t="str">
        <f t="shared" si="17"/>
        <v>Zona de riesgo alta</v>
      </c>
      <c r="K74" s="35" t="str">
        <f t="shared" si="18"/>
        <v>Prevenir
Proteger
Transferir</v>
      </c>
      <c r="L74" s="36" t="s">
        <v>313</v>
      </c>
      <c r="M74" s="33" t="s">
        <v>61</v>
      </c>
      <c r="N74" s="33" t="s">
        <v>38</v>
      </c>
      <c r="O74" s="33" t="s">
        <v>38</v>
      </c>
      <c r="P74" s="33" t="s">
        <v>39</v>
      </c>
      <c r="Q74" s="33" t="s">
        <v>38</v>
      </c>
      <c r="R74" s="33" t="s">
        <v>38</v>
      </c>
      <c r="S74" s="33" t="s">
        <v>38</v>
      </c>
      <c r="T74" s="33">
        <f t="shared" si="19"/>
        <v>90</v>
      </c>
      <c r="U74" s="38" t="str">
        <f t="shared" si="20"/>
        <v>Baja 2 niveles de Probabilidad</v>
      </c>
      <c r="V74" s="37" t="s">
        <v>35</v>
      </c>
      <c r="W74" s="37" t="s">
        <v>59</v>
      </c>
      <c r="X74" s="37">
        <f t="shared" si="21"/>
        <v>20</v>
      </c>
      <c r="Y74" s="37" t="str">
        <f t="shared" si="23"/>
        <v>Zona de riesgo alta</v>
      </c>
      <c r="Z74" s="35" t="str">
        <f t="shared" si="22"/>
        <v>Prevenir
Proteger
Transferir</v>
      </c>
      <c r="AA74" s="36" t="s">
        <v>266</v>
      </c>
      <c r="AB74" s="39" t="s">
        <v>269</v>
      </c>
      <c r="AC74" s="40">
        <v>45770</v>
      </c>
      <c r="AD74" s="14"/>
      <c r="AE74" s="26"/>
      <c r="AF74" s="32"/>
      <c r="AG74" s="14"/>
    </row>
    <row r="75" spans="1:33" ht="85.5" x14ac:dyDescent="0.25">
      <c r="A75" s="33" t="s">
        <v>136</v>
      </c>
      <c r="B75" s="33" t="s">
        <v>148</v>
      </c>
      <c r="C75" s="33" t="s">
        <v>461</v>
      </c>
      <c r="D75" s="34" t="s">
        <v>284</v>
      </c>
      <c r="E75" s="35" t="s">
        <v>316</v>
      </c>
      <c r="F75" s="35" t="s">
        <v>317</v>
      </c>
      <c r="G75" s="37" t="s">
        <v>46</v>
      </c>
      <c r="H75" s="37" t="s">
        <v>59</v>
      </c>
      <c r="I75" s="37">
        <f t="shared" si="16"/>
        <v>30</v>
      </c>
      <c r="J75" s="37" t="str">
        <f t="shared" si="17"/>
        <v>Zona de riesgo extrema</v>
      </c>
      <c r="K75" s="35" t="str">
        <f t="shared" si="18"/>
        <v>Prevenir
Proteger
Transferir
Eliminar</v>
      </c>
      <c r="L75" s="36" t="s">
        <v>501</v>
      </c>
      <c r="M75" s="33" t="s">
        <v>37</v>
      </c>
      <c r="N75" s="33" t="s">
        <v>38</v>
      </c>
      <c r="O75" s="33" t="s">
        <v>38</v>
      </c>
      <c r="P75" s="33" t="s">
        <v>39</v>
      </c>
      <c r="Q75" s="33" t="s">
        <v>38</v>
      </c>
      <c r="R75" s="33" t="s">
        <v>38</v>
      </c>
      <c r="S75" s="33" t="s">
        <v>38</v>
      </c>
      <c r="T75" s="33">
        <f t="shared" si="19"/>
        <v>90</v>
      </c>
      <c r="U75" s="38" t="str">
        <f t="shared" si="20"/>
        <v>Baja 2 niveles de Probabilidad e impacto</v>
      </c>
      <c r="V75" s="37" t="s">
        <v>40</v>
      </c>
      <c r="W75" s="37" t="s">
        <v>59</v>
      </c>
      <c r="X75" s="37">
        <f t="shared" si="21"/>
        <v>10</v>
      </c>
      <c r="Y75" s="37" t="str">
        <f t="shared" si="23"/>
        <v>Zona de riesgo alta</v>
      </c>
      <c r="Z75" s="35" t="str">
        <f t="shared" si="22"/>
        <v>Prevenir
Proteger
Transferir</v>
      </c>
      <c r="AA75" s="36" t="s">
        <v>268</v>
      </c>
      <c r="AB75" s="39" t="s">
        <v>269</v>
      </c>
      <c r="AC75" s="40">
        <v>45770</v>
      </c>
      <c r="AD75" s="14"/>
      <c r="AE75" s="26"/>
      <c r="AF75" s="32"/>
      <c r="AG75" s="14"/>
    </row>
    <row r="76" spans="1:33" ht="122.25" customHeight="1" x14ac:dyDescent="0.25">
      <c r="A76" s="33" t="s">
        <v>136</v>
      </c>
      <c r="B76" s="33" t="s">
        <v>148</v>
      </c>
      <c r="C76" s="33" t="s">
        <v>466</v>
      </c>
      <c r="D76" s="34" t="s">
        <v>270</v>
      </c>
      <c r="E76" s="35" t="s">
        <v>319</v>
      </c>
      <c r="F76" s="35" t="s">
        <v>318</v>
      </c>
      <c r="G76" s="37" t="s">
        <v>40</v>
      </c>
      <c r="H76" s="37" t="s">
        <v>59</v>
      </c>
      <c r="I76" s="37">
        <f t="shared" si="16"/>
        <v>10</v>
      </c>
      <c r="J76" s="37" t="str">
        <f t="shared" si="17"/>
        <v>Zona de riesgo alta</v>
      </c>
      <c r="K76" s="35" t="str">
        <f t="shared" si="18"/>
        <v>Prevenir
Proteger
Transferir</v>
      </c>
      <c r="L76" s="36" t="s">
        <v>137</v>
      </c>
      <c r="M76" s="33" t="s">
        <v>37</v>
      </c>
      <c r="N76" s="33" t="s">
        <v>38</v>
      </c>
      <c r="O76" s="33" t="s">
        <v>38</v>
      </c>
      <c r="P76" s="33" t="s">
        <v>86</v>
      </c>
      <c r="Q76" s="33" t="s">
        <v>38</v>
      </c>
      <c r="R76" s="33" t="s">
        <v>38</v>
      </c>
      <c r="S76" s="33" t="s">
        <v>38</v>
      </c>
      <c r="T76" s="33">
        <f t="shared" si="19"/>
        <v>100</v>
      </c>
      <c r="U76" s="38" t="str">
        <f t="shared" si="20"/>
        <v>Baja 2 niveles de Probabilidad e impacto</v>
      </c>
      <c r="V76" s="37" t="s">
        <v>40</v>
      </c>
      <c r="W76" s="37" t="s">
        <v>59</v>
      </c>
      <c r="X76" s="37">
        <f t="shared" si="21"/>
        <v>10</v>
      </c>
      <c r="Y76" s="37" t="str">
        <f t="shared" si="23"/>
        <v>Zona de riesgo alta</v>
      </c>
      <c r="Z76" s="35" t="str">
        <f t="shared" si="22"/>
        <v>Prevenir
Proteger
Transferir</v>
      </c>
      <c r="AA76" s="36" t="s">
        <v>271</v>
      </c>
      <c r="AB76" s="39" t="s">
        <v>269</v>
      </c>
      <c r="AC76" s="40">
        <v>45770</v>
      </c>
      <c r="AD76" s="14"/>
      <c r="AE76" s="26"/>
      <c r="AF76" s="32"/>
      <c r="AG76" s="14"/>
    </row>
    <row r="77" spans="1:33" ht="156.75" x14ac:dyDescent="0.25">
      <c r="A77" s="33" t="s">
        <v>136</v>
      </c>
      <c r="B77" s="33" t="s">
        <v>148</v>
      </c>
      <c r="C77" s="33" t="s">
        <v>43</v>
      </c>
      <c r="D77" s="34" t="s">
        <v>272</v>
      </c>
      <c r="E77" s="35" t="s">
        <v>320</v>
      </c>
      <c r="F77" s="35" t="s">
        <v>321</v>
      </c>
      <c r="G77" s="37" t="s">
        <v>46</v>
      </c>
      <c r="H77" s="37" t="s">
        <v>41</v>
      </c>
      <c r="I77" s="37">
        <f t="shared" si="16"/>
        <v>15</v>
      </c>
      <c r="J77" s="37" t="str">
        <f t="shared" si="17"/>
        <v>Zona de riesgo alta</v>
      </c>
      <c r="K77" s="35" t="str">
        <f t="shared" si="18"/>
        <v>Prevenir
Proteger
Transferir</v>
      </c>
      <c r="L77" s="36" t="s">
        <v>322</v>
      </c>
      <c r="M77" s="33" t="s">
        <v>61</v>
      </c>
      <c r="N77" s="33" t="s">
        <v>38</v>
      </c>
      <c r="O77" s="33" t="s">
        <v>38</v>
      </c>
      <c r="P77" s="33" t="s">
        <v>39</v>
      </c>
      <c r="Q77" s="33" t="s">
        <v>38</v>
      </c>
      <c r="R77" s="33" t="s">
        <v>38</v>
      </c>
      <c r="S77" s="33" t="s">
        <v>38</v>
      </c>
      <c r="T77" s="33">
        <f t="shared" si="19"/>
        <v>90</v>
      </c>
      <c r="U77" s="38" t="str">
        <f t="shared" si="20"/>
        <v>Baja 2 niveles de Probabilidad</v>
      </c>
      <c r="V77" s="37" t="s">
        <v>40</v>
      </c>
      <c r="W77" s="37" t="s">
        <v>59</v>
      </c>
      <c r="X77" s="37">
        <f t="shared" si="21"/>
        <v>10</v>
      </c>
      <c r="Y77" s="37" t="str">
        <f t="shared" si="23"/>
        <v>Zona de riesgo alta</v>
      </c>
      <c r="Z77" s="35" t="str">
        <f t="shared" si="22"/>
        <v>Prevenir
Proteger
Transferir</v>
      </c>
      <c r="AA77" s="36" t="s">
        <v>273</v>
      </c>
      <c r="AB77" s="39" t="s">
        <v>269</v>
      </c>
      <c r="AC77" s="40">
        <v>45770</v>
      </c>
      <c r="AD77" s="14"/>
      <c r="AE77" s="26"/>
      <c r="AF77" s="32"/>
      <c r="AG77" s="14"/>
    </row>
    <row r="78" spans="1:33" ht="42.75" x14ac:dyDescent="0.25">
      <c r="A78" s="33" t="s">
        <v>113</v>
      </c>
      <c r="B78" s="33" t="s">
        <v>128</v>
      </c>
      <c r="C78" s="33" t="s">
        <v>461</v>
      </c>
      <c r="D78" s="34" t="s">
        <v>367</v>
      </c>
      <c r="E78" s="35" t="s">
        <v>410</v>
      </c>
      <c r="F78" s="35" t="s">
        <v>411</v>
      </c>
      <c r="G78" s="37" t="s">
        <v>35</v>
      </c>
      <c r="H78" s="37" t="s">
        <v>59</v>
      </c>
      <c r="I78" s="37">
        <f t="shared" ref="I78" si="38">(IF(H78="Insignificante",1.25,IF(H78="Menor",2.5,IF(H78="Moderado",5,IF(H78="Mayor",10,IF(H78="Catastrófico",20,0))))))*(IF(G78="Rara vez",1,IF(G78="Improbable",2,IF(G78="Posible",3,IF(G78="Probable",4,IF(G78="Casi seguro",5,0))))))</f>
        <v>20</v>
      </c>
      <c r="J78" s="37" t="str">
        <f t="shared" ref="J78" si="39">IF(AND(I78&lt;4,I78&gt;1),"Zona de riesgo baja",IF(AND(I78&gt;4,I78&lt;8),"Zona de riesgo moderada",IF(AND(I78&gt;8,I78&lt;=20),"Zona de riesgo alta",IF(I78&gt;20,"Zona de riesgo extrema",0))))</f>
        <v>Zona de riesgo alta</v>
      </c>
      <c r="K78" s="35" t="str">
        <f t="shared" ref="K78" si="40">IF(J78="Zona de riesgo baja","Aceptar",IF(J78="Zona de riesgo moderada","Prevenir
Retener
Proteger",IF(J78="Zona de riesgo alta","Prevenir
Proteger
Transferir",IF(J78="Zona de riesgo extrema","Prevenir
Proteger
Transferir
Eliminar",0))))</f>
        <v>Prevenir
Proteger
Transferir</v>
      </c>
      <c r="L78" s="36" t="s">
        <v>412</v>
      </c>
      <c r="M78" s="33" t="s">
        <v>153</v>
      </c>
      <c r="N78" s="33" t="s">
        <v>38</v>
      </c>
      <c r="O78" s="33" t="s">
        <v>38</v>
      </c>
      <c r="P78" s="33" t="s">
        <v>39</v>
      </c>
      <c r="Q78" s="33" t="s">
        <v>38</v>
      </c>
      <c r="R78" s="33" t="s">
        <v>38</v>
      </c>
      <c r="S78" s="33" t="s">
        <v>38</v>
      </c>
      <c r="T78" s="33">
        <f t="shared" ref="T78" si="41">IF(N78="SI",15,0)+IF(O78="SI",5,0)+IF(Q78="SI",15,0)+IF(R78="SI",10,0)+IF(S78="SI",30,0)+IF(P78="Automático",25,IF(P78="Manual",15,0))</f>
        <v>90</v>
      </c>
      <c r="U78" s="38" t="str">
        <f t="shared" ref="U78" si="42">IF(T78&lt;50,"No hay desplazamiento",IF(T78&gt;76,CONCATENATE("Baja 2 niveles de ",M78),CONCATENATE("Baja 1 nivel de ",M78)))</f>
        <v>Baja 2 niveles de Impacto</v>
      </c>
      <c r="V78" s="37" t="s">
        <v>40</v>
      </c>
      <c r="W78" s="37" t="s">
        <v>59</v>
      </c>
      <c r="X78" s="37">
        <f t="shared" ref="X78" si="43">(IF(W78="Insignificante",1.25,IF(W78="Menor",2.5,IF(W78="Moderado",5,IF(W78="Mayor",10,IF(W78="Catastrófico",20,0))))))*(IF(V78="Rara vez",1,IF(V78="Improbable",2,IF(V78="Posible",3,IF(V78="Probable",4,IF(V78="Casi seguro",5,0))))))</f>
        <v>10</v>
      </c>
      <c r="Y78" s="37" t="str">
        <f t="shared" ref="Y78" si="44">IF(AND(X78&lt;4,X78&gt;1),"Zona de riesgo baja",IF(AND(X78&gt;4,X78&lt;8),"Zona de riesgo moderada",IF(AND(X78&gt;8,X78&lt;=30),"Zona de riesgo alta",IF(X78&gt;30,"Zona de riesgo extrema",0))))</f>
        <v>Zona de riesgo alta</v>
      </c>
      <c r="Z78" s="35" t="str">
        <f t="shared" ref="Z78" si="45">IF(Y78="Zona de riesgo baja","Aceptar",IF(Y78="Zona de riesgo moderada","Prevenir
Retener
Proteger",IF(Y78="Zona de riesgo alta","Prevenir
Proteger
Transferir",IF(Y78="Zona de riesgo extrema","Prevenir
Proteger
Transferir
Eliminar",0))))</f>
        <v>Prevenir
Proteger
Transferir</v>
      </c>
      <c r="AA78" s="36" t="s">
        <v>413</v>
      </c>
      <c r="AB78" s="39" t="s">
        <v>231</v>
      </c>
      <c r="AC78" s="40">
        <v>45803</v>
      </c>
      <c r="AD78" s="39"/>
      <c r="AE78" s="41"/>
      <c r="AF78" s="42"/>
      <c r="AG78" s="39"/>
    </row>
    <row r="79" spans="1:33" ht="90" customHeight="1" x14ac:dyDescent="0.25">
      <c r="A79" s="33" t="s">
        <v>113</v>
      </c>
      <c r="B79" s="33" t="s">
        <v>128</v>
      </c>
      <c r="C79" s="33" t="s">
        <v>43</v>
      </c>
      <c r="D79" s="34" t="s">
        <v>414</v>
      </c>
      <c r="E79" s="35" t="s">
        <v>415</v>
      </c>
      <c r="F79" s="35" t="s">
        <v>416</v>
      </c>
      <c r="G79" s="37" t="s">
        <v>46</v>
      </c>
      <c r="H79" s="37" t="s">
        <v>82</v>
      </c>
      <c r="I79" s="37">
        <f t="shared" ref="I79" si="46">(IF(H79="Insignificante",1.25,IF(H79="Menor",2.5,IF(H79="Moderado",5,IF(H79="Mayor",10,IF(H79="Catastrófico",20,0))))))*(IF(G79="Rara vez",1,IF(G79="Improbable",2,IF(G79="Posible",3,IF(G79="Probable",4,IF(G79="Casi seguro",5,0))))))</f>
        <v>7.5</v>
      </c>
      <c r="J79" s="37" t="str">
        <f t="shared" ref="J79" si="47">IF(AND(I79&lt;4,I79&gt;1),"Zona de riesgo baja",IF(AND(I79&gt;4,I79&lt;8),"Zona de riesgo moderada",IF(AND(I79&gt;8,I79&lt;=20),"Zona de riesgo alta",IF(I79&gt;20,"Zona de riesgo extrema",0))))</f>
        <v>Zona de riesgo moderada</v>
      </c>
      <c r="K79" s="35" t="str">
        <f t="shared" ref="K79" si="48">IF(J79="Zona de riesgo baja","Aceptar",IF(J79="Zona de riesgo moderada","Prevenir
Retener
Proteger",IF(J79="Zona de riesgo alta","Prevenir
Proteger
Transferir",IF(J79="Zona de riesgo extrema","Prevenir
Proteger
Transferir
Eliminar",0))))</f>
        <v>Prevenir
Retener
Proteger</v>
      </c>
      <c r="L79" s="36" t="s">
        <v>417</v>
      </c>
      <c r="M79" s="33" t="s">
        <v>153</v>
      </c>
      <c r="N79" s="33" t="s">
        <v>38</v>
      </c>
      <c r="O79" s="33" t="s">
        <v>38</v>
      </c>
      <c r="P79" s="33" t="s">
        <v>39</v>
      </c>
      <c r="Q79" s="33" t="s">
        <v>38</v>
      </c>
      <c r="R79" s="33" t="s">
        <v>38</v>
      </c>
      <c r="S79" s="33" t="s">
        <v>38</v>
      </c>
      <c r="T79" s="33">
        <f t="shared" ref="T79" si="49">IF(N79="SI",15,0)+IF(O79="SI",5,0)+IF(Q79="SI",15,0)+IF(R79="SI",10,0)+IF(S79="SI",30,0)+IF(P79="Automático",25,IF(P79="Manual",15,0))</f>
        <v>90</v>
      </c>
      <c r="U79" s="38" t="str">
        <f t="shared" ref="U79" si="50">IF(T79&lt;50,"No hay desplazamiento",IF(T79&gt;76,CONCATENATE("Baja 2 niveles de ",M79),CONCATENATE("Baja 1 nivel de ",M79)))</f>
        <v>Baja 2 niveles de Impacto</v>
      </c>
      <c r="V79" s="37" t="s">
        <v>35</v>
      </c>
      <c r="W79" s="37" t="s">
        <v>82</v>
      </c>
      <c r="X79" s="37">
        <f t="shared" ref="X79" si="51">(IF(W79="Insignificante",1.25,IF(W79="Menor",2.5,IF(W79="Moderado",5,IF(W79="Mayor",10,IF(W79="Catastrófico",20,0))))))*(IF(V79="Rara vez",1,IF(V79="Improbable",2,IF(V79="Posible",3,IF(V79="Probable",4,IF(V79="Casi seguro",5,0))))))</f>
        <v>5</v>
      </c>
      <c r="Y79" s="37" t="str">
        <f t="shared" ref="Y79" si="52">IF(AND(X79&lt;4,X79&gt;1),"Zona de riesgo baja",IF(AND(X79&gt;4,X79&lt;8),"Zona de riesgo moderada",IF(AND(X79&gt;8,X79&lt;=30),"Zona de riesgo alta",IF(X79&gt;30,"Zona de riesgo extrema",0))))</f>
        <v>Zona de riesgo moderada</v>
      </c>
      <c r="Z79" s="35" t="str">
        <f t="shared" ref="Z79" si="53">IF(Y79="Zona de riesgo baja","Aceptar",IF(Y79="Zona de riesgo moderada","Prevenir
Retener
Proteger",IF(Y79="Zona de riesgo alta","Prevenir
Proteger
Transferir",IF(Y79="Zona de riesgo extrema","Prevenir
Proteger
Transferir
Eliminar",0))))</f>
        <v>Prevenir
Retener
Proteger</v>
      </c>
      <c r="AA79" s="36" t="s">
        <v>119</v>
      </c>
      <c r="AB79" s="39" t="s">
        <v>231</v>
      </c>
      <c r="AC79" s="40">
        <v>45803</v>
      </c>
      <c r="AD79" s="39"/>
      <c r="AE79" s="41"/>
      <c r="AF79" s="42"/>
      <c r="AG79" s="39"/>
    </row>
    <row r="80" spans="1:33" ht="86.25" customHeight="1" x14ac:dyDescent="0.25">
      <c r="A80" s="33" t="s">
        <v>42</v>
      </c>
      <c r="B80" s="33" t="s">
        <v>290</v>
      </c>
      <c r="C80" s="33" t="s">
        <v>459</v>
      </c>
      <c r="D80" s="34" t="s">
        <v>512</v>
      </c>
      <c r="E80" s="35" t="s">
        <v>515</v>
      </c>
      <c r="F80" s="35" t="s">
        <v>516</v>
      </c>
      <c r="G80" s="37" t="s">
        <v>35</v>
      </c>
      <c r="H80" s="37" t="s">
        <v>41</v>
      </c>
      <c r="I80" s="37">
        <f t="shared" ref="I80:I83" si="54">(IF(H80="Insignificante",1.25,IF(H80="Menor",2.5,IF(H80="Moderado",5,IF(H80="Mayor",10,IF(H80="Catastrófico",20,0))))))*(IF(G80="Rara vez",1,IF(G80="Improbable",2,IF(G80="Posible",3,IF(G80="Probable",4,IF(G80="Casi seguro",5,0))))))</f>
        <v>10</v>
      </c>
      <c r="J80" s="37" t="str">
        <f t="shared" ref="J80:J83" si="55">IF(AND(I80&lt;4,I80&gt;1),"Zona de riesgo baja",IF(AND(I80&gt;4,I80&lt;8),"Zona de riesgo moderada",IF(AND(I80&gt;8,I80&lt;=20),"Zona de riesgo alta",IF(I80&gt;20,"Zona de riesgo extrema",0))))</f>
        <v>Zona de riesgo alta</v>
      </c>
      <c r="K80" s="35" t="str">
        <f t="shared" ref="K80:K83" si="56">IF(J80="Zona de riesgo baja","Aceptar",IF(J80="Zona de riesgo moderada","Prevenir
Retener
Proteger",IF(J80="Zona de riesgo alta","Prevenir
Proteger
Transferir",IF(J80="Zona de riesgo extrema","Prevenir
Proteger
Transferir
Eliminar",0))))</f>
        <v>Prevenir
Proteger
Transferir</v>
      </c>
      <c r="L80" s="36" t="s">
        <v>518</v>
      </c>
      <c r="M80" s="33" t="s">
        <v>153</v>
      </c>
      <c r="N80" s="33" t="s">
        <v>38</v>
      </c>
      <c r="O80" s="33" t="s">
        <v>38</v>
      </c>
      <c r="P80" s="33" t="s">
        <v>39</v>
      </c>
      <c r="Q80" s="33" t="s">
        <v>38</v>
      </c>
      <c r="R80" s="33" t="s">
        <v>38</v>
      </c>
      <c r="S80" s="33" t="s">
        <v>38</v>
      </c>
      <c r="T80" s="33">
        <f t="shared" ref="T80:T83" si="57">IF(N80="SI",15,0)+IF(O80="SI",5,0)+IF(Q80="SI",15,0)+IF(R80="SI",10,0)+IF(S80="SI",30,0)+IF(P80="Automático",25,IF(P80="Manual",15,0))</f>
        <v>90</v>
      </c>
      <c r="U80" s="38" t="str">
        <f t="shared" ref="U80:U83" si="58">IF(T80&lt;50,"No hay desplazamiento",IF(T80&gt;76,CONCATENATE("Baja 2 niveles de ",M80),CONCATENATE("Baja 1 nivel de ",M80)))</f>
        <v>Baja 2 niveles de Impacto</v>
      </c>
      <c r="V80" s="37" t="s">
        <v>46</v>
      </c>
      <c r="W80" s="37" t="s">
        <v>82</v>
      </c>
      <c r="X80" s="37">
        <f t="shared" ref="X80:X83" si="59">(IF(W80="Insignificante",1.25,IF(W80="Menor",2.5,IF(W80="Moderado",5,IF(W80="Mayor",10,IF(W80="Catastrófico",20,0))))))*(IF(V80="Rara vez",1,IF(V80="Improbable",2,IF(V80="Posible",3,IF(V80="Probable",4,IF(V80="Casi seguro",5,0))))))</f>
        <v>7.5</v>
      </c>
      <c r="Y80" s="37" t="str">
        <f t="shared" ref="Y80:Y83" si="60">IF(AND(X80&lt;4,X80&gt;1),"Zona de riesgo baja",IF(AND(X80&gt;4,X80&lt;8),"Zona de riesgo moderada",IF(AND(X80&gt;8,X80&lt;=30),"Zona de riesgo alta",IF(X80&gt;30,"Zona de riesgo extrema",0))))</f>
        <v>Zona de riesgo moderada</v>
      </c>
      <c r="Z80" s="35" t="str">
        <f t="shared" ref="Z80:Z83" si="61">IF(Y80="Zona de riesgo baja","Aceptar",IF(Y80="Zona de riesgo moderada","Prevenir
Retener
Proteger",IF(Y80="Zona de riesgo alta","Prevenir
Proteger
Transferir",IF(Y80="Zona de riesgo extrema","Prevenir
Proteger
Transferir
Eliminar",0))))</f>
        <v>Prevenir
Retener
Proteger</v>
      </c>
      <c r="AA80" s="36" t="s">
        <v>395</v>
      </c>
      <c r="AB80" s="39" t="s">
        <v>519</v>
      </c>
      <c r="AC80" s="40">
        <v>45807</v>
      </c>
      <c r="AD80" s="39"/>
      <c r="AE80" s="41"/>
      <c r="AF80" s="42"/>
      <c r="AG80" s="39"/>
    </row>
    <row r="81" spans="1:33" ht="57.75" customHeight="1" x14ac:dyDescent="0.25">
      <c r="A81" s="33" t="s">
        <v>42</v>
      </c>
      <c r="B81" s="33" t="s">
        <v>290</v>
      </c>
      <c r="C81" s="33" t="s">
        <v>459</v>
      </c>
      <c r="D81" s="34" t="s">
        <v>349</v>
      </c>
      <c r="E81" s="35" t="s">
        <v>517</v>
      </c>
      <c r="F81" s="35" t="s">
        <v>513</v>
      </c>
      <c r="G81" s="37" t="s">
        <v>46</v>
      </c>
      <c r="H81" s="37" t="s">
        <v>59</v>
      </c>
      <c r="I81" s="37">
        <f t="shared" si="54"/>
        <v>30</v>
      </c>
      <c r="J81" s="37" t="str">
        <f t="shared" si="55"/>
        <v>Zona de riesgo extrema</v>
      </c>
      <c r="K81" s="35" t="str">
        <f t="shared" si="56"/>
        <v>Prevenir
Proteger
Transferir
Eliminar</v>
      </c>
      <c r="L81" s="36" t="s">
        <v>514</v>
      </c>
      <c r="M81" s="33" t="s">
        <v>153</v>
      </c>
      <c r="N81" s="33" t="s">
        <v>38</v>
      </c>
      <c r="O81" s="33" t="s">
        <v>38</v>
      </c>
      <c r="P81" s="33" t="s">
        <v>39</v>
      </c>
      <c r="Q81" s="33" t="s">
        <v>38</v>
      </c>
      <c r="R81" s="33" t="s">
        <v>38</v>
      </c>
      <c r="S81" s="33" t="s">
        <v>38</v>
      </c>
      <c r="T81" s="33">
        <f t="shared" si="57"/>
        <v>90</v>
      </c>
      <c r="U81" s="38" t="str">
        <f t="shared" si="58"/>
        <v>Baja 2 niveles de Impacto</v>
      </c>
      <c r="V81" s="37" t="s">
        <v>46</v>
      </c>
      <c r="W81" s="37" t="s">
        <v>59</v>
      </c>
      <c r="X81" s="37">
        <f t="shared" si="59"/>
        <v>30</v>
      </c>
      <c r="Y81" s="37" t="str">
        <f t="shared" si="60"/>
        <v>Zona de riesgo alta</v>
      </c>
      <c r="Z81" s="35" t="str">
        <f t="shared" si="61"/>
        <v>Prevenir
Proteger
Transferir</v>
      </c>
      <c r="AA81" s="36" t="s">
        <v>395</v>
      </c>
      <c r="AB81" s="39" t="s">
        <v>519</v>
      </c>
      <c r="AC81" s="40">
        <v>45807</v>
      </c>
      <c r="AD81" s="39"/>
      <c r="AE81" s="41"/>
      <c r="AF81" s="42"/>
      <c r="AG81" s="39"/>
    </row>
    <row r="82" spans="1:33" ht="57" x14ac:dyDescent="0.25">
      <c r="A82" s="33" t="s">
        <v>113</v>
      </c>
      <c r="B82" s="33" t="s">
        <v>133</v>
      </c>
      <c r="C82" s="33" t="s">
        <v>460</v>
      </c>
      <c r="D82" s="34" t="s">
        <v>490</v>
      </c>
      <c r="E82" s="35" t="s">
        <v>491</v>
      </c>
      <c r="F82" s="35" t="s">
        <v>492</v>
      </c>
      <c r="G82" s="37" t="s">
        <v>46</v>
      </c>
      <c r="H82" s="37" t="s">
        <v>41</v>
      </c>
      <c r="I82" s="37">
        <f t="shared" si="54"/>
        <v>15</v>
      </c>
      <c r="J82" s="37" t="str">
        <f t="shared" si="55"/>
        <v>Zona de riesgo alta</v>
      </c>
      <c r="K82" s="35" t="str">
        <f t="shared" si="56"/>
        <v>Prevenir
Proteger
Transferir</v>
      </c>
      <c r="L82" s="36" t="s">
        <v>496</v>
      </c>
      <c r="M82" s="33" t="s">
        <v>61</v>
      </c>
      <c r="N82" s="33" t="s">
        <v>38</v>
      </c>
      <c r="O82" s="33" t="s">
        <v>38</v>
      </c>
      <c r="P82" s="33" t="s">
        <v>39</v>
      </c>
      <c r="Q82" s="33" t="s">
        <v>38</v>
      </c>
      <c r="R82" s="33" t="s">
        <v>38</v>
      </c>
      <c r="S82" s="33" t="s">
        <v>38</v>
      </c>
      <c r="T82" s="33">
        <f t="shared" si="57"/>
        <v>90</v>
      </c>
      <c r="U82" s="38" t="str">
        <f t="shared" si="58"/>
        <v>Baja 2 niveles de Probabilidad</v>
      </c>
      <c r="V82" s="37" t="s">
        <v>35</v>
      </c>
      <c r="W82" s="37" t="s">
        <v>41</v>
      </c>
      <c r="X82" s="37">
        <f t="shared" si="59"/>
        <v>10</v>
      </c>
      <c r="Y82" s="37" t="str">
        <f t="shared" si="60"/>
        <v>Zona de riesgo alta</v>
      </c>
      <c r="Z82" s="35" t="str">
        <f t="shared" si="61"/>
        <v>Prevenir
Proteger
Transferir</v>
      </c>
      <c r="AA82" s="36" t="s">
        <v>498</v>
      </c>
      <c r="AB82" s="39" t="s">
        <v>226</v>
      </c>
      <c r="AC82" s="40">
        <v>45805</v>
      </c>
      <c r="AD82" s="39"/>
      <c r="AE82" s="41"/>
      <c r="AF82" s="42"/>
      <c r="AG82" s="39"/>
    </row>
    <row r="83" spans="1:33" ht="71.25" x14ac:dyDescent="0.25">
      <c r="A83" s="33" t="s">
        <v>113</v>
      </c>
      <c r="B83" s="33" t="s">
        <v>133</v>
      </c>
      <c r="C83" s="33" t="s">
        <v>460</v>
      </c>
      <c r="D83" s="34" t="s">
        <v>493</v>
      </c>
      <c r="E83" s="35" t="s">
        <v>494</v>
      </c>
      <c r="F83" s="35" t="s">
        <v>495</v>
      </c>
      <c r="G83" s="37" t="s">
        <v>46</v>
      </c>
      <c r="H83" s="37" t="s">
        <v>171</v>
      </c>
      <c r="I83" s="37">
        <f t="shared" si="54"/>
        <v>3.75</v>
      </c>
      <c r="J83" s="37" t="str">
        <f t="shared" si="55"/>
        <v>Zona de riesgo baja</v>
      </c>
      <c r="K83" s="35" t="str">
        <f t="shared" si="56"/>
        <v>Aceptar</v>
      </c>
      <c r="L83" s="36" t="s">
        <v>497</v>
      </c>
      <c r="M83" s="33" t="s">
        <v>61</v>
      </c>
      <c r="N83" s="33" t="s">
        <v>38</v>
      </c>
      <c r="O83" s="33" t="s">
        <v>38</v>
      </c>
      <c r="P83" s="33" t="s">
        <v>39</v>
      </c>
      <c r="Q83" s="33" t="s">
        <v>38</v>
      </c>
      <c r="R83" s="33" t="s">
        <v>38</v>
      </c>
      <c r="S83" s="33" t="s">
        <v>38</v>
      </c>
      <c r="T83" s="33">
        <f t="shared" si="57"/>
        <v>90</v>
      </c>
      <c r="U83" s="38" t="str">
        <f t="shared" si="58"/>
        <v>Baja 2 niveles de Probabilidad</v>
      </c>
      <c r="V83" s="37" t="s">
        <v>35</v>
      </c>
      <c r="W83" s="37" t="s">
        <v>171</v>
      </c>
      <c r="X83" s="37">
        <f t="shared" si="59"/>
        <v>2.5</v>
      </c>
      <c r="Y83" s="37" t="str">
        <f t="shared" si="60"/>
        <v>Zona de riesgo baja</v>
      </c>
      <c r="Z83" s="35" t="str">
        <f t="shared" si="61"/>
        <v>Aceptar</v>
      </c>
      <c r="AA83" s="36" t="s">
        <v>119</v>
      </c>
      <c r="AB83" s="39" t="s">
        <v>226</v>
      </c>
      <c r="AC83" s="40">
        <v>45805</v>
      </c>
      <c r="AD83" s="39"/>
      <c r="AE83" s="41"/>
      <c r="AF83" s="42"/>
      <c r="AG83" s="39"/>
    </row>
    <row r="84" spans="1:33" x14ac:dyDescent="0.25"/>
    <row r="85" spans="1:33" x14ac:dyDescent="0.25"/>
    <row r="86" spans="1:33" x14ac:dyDescent="0.25"/>
    <row r="87" spans="1:33" x14ac:dyDescent="0.25"/>
    <row r="88" spans="1:33" x14ac:dyDescent="0.25"/>
    <row r="89" spans="1:33" x14ac:dyDescent="0.25"/>
    <row r="90" spans="1:33" x14ac:dyDescent="0.25"/>
    <row r="91" spans="1:33" x14ac:dyDescent="0.25"/>
    <row r="92" spans="1:33" x14ac:dyDescent="0.25"/>
    <row r="93" spans="1:33" x14ac:dyDescent="0.25"/>
    <row r="94" spans="1:33" x14ac:dyDescent="0.25"/>
    <row r="95" spans="1:33" x14ac:dyDescent="0.25"/>
    <row r="96" spans="1:33"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sheetData>
  <sheetProtection formatCells="0" formatColumns="0" formatRows="0" insertColumns="0" insertRows="0" insertHyperlinks="0" deleteColumns="0" deleteRows="0" sort="0" autoFilter="0" pivotTables="0"/>
  <autoFilter ref="A2:AG83"/>
  <mergeCells count="6">
    <mergeCell ref="AE1:AG1"/>
    <mergeCell ref="A1:F1"/>
    <mergeCell ref="G1:K1"/>
    <mergeCell ref="L1:U1"/>
    <mergeCell ref="V1:Z1"/>
    <mergeCell ref="AA1:AD1"/>
  </mergeCells>
  <conditionalFormatting sqref="J3:J16 J40:J41 J43:J79 J18:J30 Y3:Y33 Y38:Y83">
    <cfRule type="containsText" dxfId="83" priority="290" operator="containsText" text="Zona de riesgo alta">
      <formula>NOT(ISERROR(SEARCH("Zona de riesgo alta",J3)))</formula>
    </cfRule>
    <cfRule type="containsText" dxfId="82" priority="291" operator="containsText" text="Zona de riesgo moderada">
      <formula>NOT(ISERROR(SEARCH("Zona de riesgo moderada",J3)))</formula>
    </cfRule>
    <cfRule type="cellIs" dxfId="81" priority="292" operator="equal">
      <formula>"Zona de riesgo baja"</formula>
    </cfRule>
  </conditionalFormatting>
  <conditionalFormatting sqref="J3:J16 J43:J79 J40:J41 J18:J30 Y3:Y33 Y38:Y83">
    <cfRule type="containsText" dxfId="80" priority="289" operator="containsText" text="Zona de riesgo extrema">
      <formula>NOT(ISERROR(SEARCH("Zona de riesgo extrema",J3)))</formula>
    </cfRule>
  </conditionalFormatting>
  <conditionalFormatting sqref="J4:J7">
    <cfRule type="containsText" dxfId="79" priority="281" operator="containsText" text="Zona de riesgo extrema">
      <formula>NOT(ISERROR(SEARCH("Zona de riesgo extrema",J4)))</formula>
    </cfRule>
    <cfRule type="containsText" dxfId="78" priority="282" operator="containsText" text="Zona de riesgo alta">
      <formula>NOT(ISERROR(SEARCH("Zona de riesgo alta",J4)))</formula>
    </cfRule>
    <cfRule type="containsText" dxfId="77" priority="283" operator="containsText" text="Zona de riesgo moderada">
      <formula>NOT(ISERROR(SEARCH("Zona de riesgo moderada",J4)))</formula>
    </cfRule>
    <cfRule type="cellIs" dxfId="76" priority="284" operator="equal">
      <formula>"Zona de riesgo baja"</formula>
    </cfRule>
  </conditionalFormatting>
  <conditionalFormatting sqref="J11:J13 J64:J73">
    <cfRule type="containsText" dxfId="75" priority="257" operator="containsText" text="Zona de riesgo extrema">
      <formula>NOT(ISERROR(SEARCH("Zona de riesgo extrema",J11)))</formula>
    </cfRule>
    <cfRule type="containsText" dxfId="74" priority="258" operator="containsText" text="Zona de riesgo alta">
      <formula>NOT(ISERROR(SEARCH("Zona de riesgo alta",J11)))</formula>
    </cfRule>
    <cfRule type="containsText" dxfId="73" priority="259" operator="containsText" text="Zona de riesgo moderada">
      <formula>NOT(ISERROR(SEARCH("Zona de riesgo moderada",J11)))</formula>
    </cfRule>
    <cfRule type="cellIs" dxfId="72" priority="260" operator="equal">
      <formula>"Zona de riesgo baja"</formula>
    </cfRule>
  </conditionalFormatting>
  <conditionalFormatting sqref="J15:J17">
    <cfRule type="containsText" dxfId="71" priority="113" operator="containsText" text="Zona de riesgo extrema">
      <formula>NOT(ISERROR(SEARCH("Zona de riesgo extrema",J15)))</formula>
    </cfRule>
    <cfRule type="containsText" dxfId="70" priority="114" operator="containsText" text="Zona de riesgo alta">
      <formula>NOT(ISERROR(SEARCH("Zona de riesgo alta",J15)))</formula>
    </cfRule>
    <cfRule type="containsText" dxfId="69" priority="115" operator="containsText" text="Zona de riesgo moderada">
      <formula>NOT(ISERROR(SEARCH("Zona de riesgo moderada",J15)))</formula>
    </cfRule>
    <cfRule type="cellIs" dxfId="68" priority="116" operator="equal">
      <formula>"Zona de riesgo baja"</formula>
    </cfRule>
  </conditionalFormatting>
  <conditionalFormatting sqref="J17">
    <cfRule type="containsText" dxfId="67" priority="109" operator="containsText" text="Zona de riesgo extrema">
      <formula>NOT(ISERROR(SEARCH("Zona de riesgo extrema",J17)))</formula>
    </cfRule>
    <cfRule type="containsText" dxfId="66" priority="110" operator="containsText" text="Zona de riesgo alta">
      <formula>NOT(ISERROR(SEARCH("Zona de riesgo alta",J17)))</formula>
    </cfRule>
    <cfRule type="containsText" dxfId="65" priority="111" operator="containsText" text="Zona de riesgo moderada">
      <formula>NOT(ISERROR(SEARCH("Zona de riesgo moderada",J17)))</formula>
    </cfRule>
    <cfRule type="cellIs" dxfId="64" priority="112" operator="equal">
      <formula>"Zona de riesgo baja"</formula>
    </cfRule>
  </conditionalFormatting>
  <conditionalFormatting sqref="J20:J22 J47 J75">
    <cfRule type="containsText" dxfId="63" priority="237" operator="containsText" text="Zona de riesgo extrema">
      <formula>NOT(ISERROR(SEARCH("Zona de riesgo extrema",J20)))</formula>
    </cfRule>
    <cfRule type="containsText" dxfId="62" priority="238" operator="containsText" text="Zona de riesgo alta">
      <formula>NOT(ISERROR(SEARCH("Zona de riesgo alta",J20)))</formula>
    </cfRule>
    <cfRule type="containsText" dxfId="61" priority="239" operator="containsText" text="Zona de riesgo moderada">
      <formula>NOT(ISERROR(SEARCH("Zona de riesgo moderada",J20)))</formula>
    </cfRule>
    <cfRule type="cellIs" dxfId="60" priority="240" operator="equal">
      <formula>"Zona de riesgo baja"</formula>
    </cfRule>
  </conditionalFormatting>
  <conditionalFormatting sqref="J29:J31">
    <cfRule type="containsText" dxfId="59" priority="105" operator="containsText" text="Zona de riesgo extrema">
      <formula>NOT(ISERROR(SEARCH("Zona de riesgo extrema",J29)))</formula>
    </cfRule>
    <cfRule type="containsText" dxfId="58" priority="106" operator="containsText" text="Zona de riesgo alta">
      <formula>NOT(ISERROR(SEARCH("Zona de riesgo alta",J29)))</formula>
    </cfRule>
    <cfRule type="containsText" dxfId="57" priority="107" operator="containsText" text="Zona de riesgo moderada">
      <formula>NOT(ISERROR(SEARCH("Zona de riesgo moderada",J29)))</formula>
    </cfRule>
    <cfRule type="cellIs" dxfId="56" priority="108" operator="equal">
      <formula>"Zona de riesgo baja"</formula>
    </cfRule>
  </conditionalFormatting>
  <conditionalFormatting sqref="J31:J32">
    <cfRule type="containsText" dxfId="55" priority="97" operator="containsText" text="Zona de riesgo extrema">
      <formula>NOT(ISERROR(SEARCH("Zona de riesgo extrema",J31)))</formula>
    </cfRule>
    <cfRule type="containsText" dxfId="54" priority="98" operator="containsText" text="Zona de riesgo alta">
      <formula>NOT(ISERROR(SEARCH("Zona de riesgo alta",J31)))</formula>
    </cfRule>
    <cfRule type="containsText" dxfId="53" priority="99" operator="containsText" text="Zona de riesgo moderada">
      <formula>NOT(ISERROR(SEARCH("Zona de riesgo moderada",J31)))</formula>
    </cfRule>
    <cfRule type="cellIs" dxfId="52" priority="100" operator="equal">
      <formula>"Zona de riesgo baja"</formula>
    </cfRule>
  </conditionalFormatting>
  <conditionalFormatting sqref="J32:J33 J38">
    <cfRule type="containsText" dxfId="51" priority="89" operator="containsText" text="Zona de riesgo extrema">
      <formula>NOT(ISERROR(SEARCH("Zona de riesgo extrema",J32)))</formula>
    </cfRule>
    <cfRule type="containsText" dxfId="50" priority="90" operator="containsText" text="Zona de riesgo alta">
      <formula>NOT(ISERROR(SEARCH("Zona de riesgo alta",J32)))</formula>
    </cfRule>
    <cfRule type="containsText" dxfId="49" priority="91" operator="containsText" text="Zona de riesgo moderada">
      <formula>NOT(ISERROR(SEARCH("Zona de riesgo moderada",J32)))</formula>
    </cfRule>
    <cfRule type="cellIs" dxfId="48" priority="92" operator="equal">
      <formula>"Zona de riesgo baja"</formula>
    </cfRule>
  </conditionalFormatting>
  <conditionalFormatting sqref="J33">
    <cfRule type="containsText" dxfId="47" priority="85" operator="containsText" text="Zona de riesgo extrema">
      <formula>NOT(ISERROR(SEARCH("Zona de riesgo extrema",J33)))</formula>
    </cfRule>
    <cfRule type="containsText" dxfId="46" priority="86" operator="containsText" text="Zona de riesgo alta">
      <formula>NOT(ISERROR(SEARCH("Zona de riesgo alta",J33)))</formula>
    </cfRule>
    <cfRule type="containsText" dxfId="45" priority="87" operator="containsText" text="Zona de riesgo moderada">
      <formula>NOT(ISERROR(SEARCH("Zona de riesgo moderada",J33)))</formula>
    </cfRule>
    <cfRule type="cellIs" dxfId="44" priority="88" operator="equal">
      <formula>"Zona de riesgo baja"</formula>
    </cfRule>
  </conditionalFormatting>
  <conditionalFormatting sqref="J39:J42">
    <cfRule type="containsText" dxfId="43" priority="37" operator="containsText" text="Zona de riesgo extrema">
      <formula>NOT(ISERROR(SEARCH("Zona de riesgo extrema",J39)))</formula>
    </cfRule>
    <cfRule type="containsText" dxfId="42" priority="38" operator="containsText" text="Zona de riesgo alta">
      <formula>NOT(ISERROR(SEARCH("Zona de riesgo alta",J39)))</formula>
    </cfRule>
    <cfRule type="containsText" dxfId="41" priority="39" operator="containsText" text="Zona de riesgo moderada">
      <formula>NOT(ISERROR(SEARCH("Zona de riesgo moderada",J39)))</formula>
    </cfRule>
    <cfRule type="cellIs" dxfId="40" priority="40" operator="equal">
      <formula>"Zona de riesgo baja"</formula>
    </cfRule>
  </conditionalFormatting>
  <conditionalFormatting sqref="J42">
    <cfRule type="containsText" dxfId="39" priority="33" operator="containsText" text="Zona de riesgo extrema">
      <formula>NOT(ISERROR(SEARCH("Zona de riesgo extrema",J42)))</formula>
    </cfRule>
    <cfRule type="containsText" dxfId="38" priority="34" operator="containsText" text="Zona de riesgo alta">
      <formula>NOT(ISERROR(SEARCH("Zona de riesgo alta",J42)))</formula>
    </cfRule>
    <cfRule type="containsText" dxfId="37" priority="35" operator="containsText" text="Zona de riesgo moderada">
      <formula>NOT(ISERROR(SEARCH("Zona de riesgo moderada",J42)))</formula>
    </cfRule>
    <cfRule type="cellIs" dxfId="36" priority="36" operator="equal">
      <formula>"Zona de riesgo baja"</formula>
    </cfRule>
  </conditionalFormatting>
  <conditionalFormatting sqref="J50:J61">
    <cfRule type="containsText" dxfId="35" priority="229" operator="containsText" text="Zona de riesgo extrema">
      <formula>NOT(ISERROR(SEARCH("Zona de riesgo extrema",J50)))</formula>
    </cfRule>
    <cfRule type="containsText" dxfId="34" priority="230" operator="containsText" text="Zona de riesgo alta">
      <formula>NOT(ISERROR(SEARCH("Zona de riesgo alta",J50)))</formula>
    </cfRule>
    <cfRule type="containsText" dxfId="33" priority="231" operator="containsText" text="Zona de riesgo moderada">
      <formula>NOT(ISERROR(SEARCH("Zona de riesgo moderada",J50)))</formula>
    </cfRule>
    <cfRule type="cellIs" dxfId="32" priority="232" operator="equal">
      <formula>"Zona de riesgo baja"</formula>
    </cfRule>
  </conditionalFormatting>
  <conditionalFormatting sqref="J80:J83">
    <cfRule type="containsText" dxfId="31" priority="13" operator="containsText" text="Zona de riesgo extrema">
      <formula>NOT(ISERROR(SEARCH("Zona de riesgo extrema",J80)))</formula>
    </cfRule>
  </conditionalFormatting>
  <conditionalFormatting sqref="J82:J83">
    <cfRule type="containsText" dxfId="30" priority="9" operator="containsText" text="Zona de riesgo extrema">
      <formula>NOT(ISERROR(SEARCH("Zona de riesgo extrema",J82)))</formula>
    </cfRule>
    <cfRule type="containsText" dxfId="29" priority="10" operator="containsText" text="Zona de riesgo alta">
      <formula>NOT(ISERROR(SEARCH("Zona de riesgo alta",J82)))</formula>
    </cfRule>
    <cfRule type="containsText" dxfId="28" priority="11" operator="containsText" text="Zona de riesgo moderada">
      <formula>NOT(ISERROR(SEARCH("Zona de riesgo moderada",J82)))</formula>
    </cfRule>
    <cfRule type="cellIs" dxfId="27" priority="12" operator="equal">
      <formula>"Zona de riesgo baja"</formula>
    </cfRule>
  </conditionalFormatting>
  <conditionalFormatting sqref="J80:J83">
    <cfRule type="containsText" dxfId="26" priority="14" operator="containsText" text="Zona de riesgo alta">
      <formula>NOT(ISERROR(SEARCH("Zona de riesgo alta",J80)))</formula>
    </cfRule>
    <cfRule type="containsText" dxfId="25" priority="15" operator="containsText" text="Zona de riesgo moderada">
      <formula>NOT(ISERROR(SEARCH("Zona de riesgo moderada",J80)))</formula>
    </cfRule>
    <cfRule type="cellIs" dxfId="24" priority="16" operator="equal">
      <formula>"Zona de riesgo baja"</formula>
    </cfRule>
  </conditionalFormatting>
  <conditionalFormatting sqref="Y34:Y37">
    <cfRule type="containsText" dxfId="23" priority="6" operator="containsText" text="Zona de riesgo alta">
      <formula>NOT(ISERROR(SEARCH("Zona de riesgo alta",Y34)))</formula>
    </cfRule>
    <cfRule type="containsText" dxfId="22" priority="7" operator="containsText" text="Zona de riesgo moderada">
      <formula>NOT(ISERROR(SEARCH("Zona de riesgo moderada",Y34)))</formula>
    </cfRule>
    <cfRule type="cellIs" dxfId="21" priority="8" operator="equal">
      <formula>"Zona de riesgo baja"</formula>
    </cfRule>
  </conditionalFormatting>
  <conditionalFormatting sqref="Y34:Y37">
    <cfRule type="containsText" dxfId="20" priority="5" operator="containsText" text="Zona de riesgo extrema">
      <formula>NOT(ISERROR(SEARCH("Zona de riesgo extrema",Y34)))</formula>
    </cfRule>
  </conditionalFormatting>
  <conditionalFormatting sqref="J34:J37">
    <cfRule type="containsText" dxfId="19" priority="1" operator="containsText" text="Zona de riesgo extrema">
      <formula>NOT(ISERROR(SEARCH("Zona de riesgo extrema",J34)))</formula>
    </cfRule>
    <cfRule type="containsText" dxfId="18" priority="2" operator="containsText" text="Zona de riesgo alta">
      <formula>NOT(ISERROR(SEARCH("Zona de riesgo alta",J34)))</formula>
    </cfRule>
    <cfRule type="containsText" dxfId="17" priority="3" operator="containsText" text="Zona de riesgo moderada">
      <formula>NOT(ISERROR(SEARCH("Zona de riesgo moderada",J34)))</formula>
    </cfRule>
    <cfRule type="cellIs" dxfId="16" priority="4" operator="equal">
      <formula>"Zona de riesgo baja"</formula>
    </cfRule>
  </conditionalFormatting>
  <dataValidations count="7">
    <dataValidation type="list" allowBlank="1" showInputMessage="1" showErrorMessage="1" sqref="N3:O83 Q3:S83">
      <formula1>"SI,NO"</formula1>
    </dataValidation>
    <dataValidation type="list" allowBlank="1" showInputMessage="1" showErrorMessage="1" sqref="G3:G83 V3:V83">
      <formula1>"Rara vez,Improbable,Posible,Probable,Casi seguro"</formula1>
    </dataValidation>
    <dataValidation type="list" allowBlank="1" showInputMessage="1" showErrorMessage="1" sqref="M3:M83">
      <formula1>"Probabilidad,Impacto,Probabilidad e impacto"</formula1>
    </dataValidation>
    <dataValidation type="list" allowBlank="1" showInputMessage="1" showErrorMessage="1" sqref="P3:P83">
      <formula1>"Automático,Manual"</formula1>
    </dataValidation>
    <dataValidation type="list" allowBlank="1" showInputMessage="1" showErrorMessage="1" sqref="H3:H83 W3:W83">
      <formula1>"Insignificante,Menor,Moderado,Mayor,Catastrófico"</formula1>
    </dataValidation>
    <dataValidation type="list" allowBlank="1" showInputMessage="1" showErrorMessage="1" sqref="C3:C70 C74:C83">
      <formula1>$FG$3:$FG$13</formula1>
    </dataValidation>
    <dataValidation type="list" allowBlank="1" showInputMessage="1" showErrorMessage="1" sqref="C71:C73">
      <formula1>$FG$3:$FG$16</formula1>
    </dataValidation>
  </dataValidations>
  <pageMargins left="0.75" right="0.75" top="1" bottom="1" header="0.5" footer="0.5"/>
  <pageSetup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8" sqref="C8:C9"/>
    </sheetView>
  </sheetViews>
  <sheetFormatPr baseColWidth="10" defaultRowHeight="15.75" x14ac:dyDescent="0.25"/>
  <cols>
    <col min="3" max="3" width="11"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2"/>
  <sheetViews>
    <sheetView zoomScale="70" zoomScaleNormal="70" workbookViewId="0">
      <pane xSplit="4" ySplit="2" topLeftCell="E3" activePane="bottomRight" state="frozen"/>
      <selection pane="topRight" activeCell="D1" sqref="D1"/>
      <selection pane="bottomLeft" activeCell="A3" sqref="A3"/>
      <selection pane="bottomRight" activeCell="D7" sqref="D7"/>
    </sheetView>
  </sheetViews>
  <sheetFormatPr baseColWidth="10" defaultRowHeight="15.75" zeroHeight="1" x14ac:dyDescent="0.25"/>
  <cols>
    <col min="1" max="3" width="18" customWidth="1"/>
    <col min="4" max="4" width="27.5" style="12" customWidth="1"/>
    <col min="5" max="5" width="37.625" customWidth="1"/>
    <col min="6" max="6" width="19.625" customWidth="1"/>
    <col min="7" max="7" width="10.875" customWidth="1"/>
    <col min="8" max="8" width="11.875" customWidth="1"/>
    <col min="9" max="9" width="10.875" customWidth="1"/>
    <col min="10" max="10" width="13.625" customWidth="1"/>
    <col min="11" max="11" width="9.5" customWidth="1"/>
    <col min="12" max="12" width="20.5" customWidth="1"/>
    <col min="13" max="13" width="12" customWidth="1"/>
    <col min="14" max="20" width="10.875" customWidth="1"/>
    <col min="21" max="21" width="14.625" customWidth="1"/>
    <col min="27" max="27" width="39.625" customWidth="1"/>
    <col min="28" max="28" width="15.5" customWidth="1"/>
    <col min="29" max="29" width="11" customWidth="1"/>
    <col min="30" max="30" width="44.5" customWidth="1"/>
    <col min="31" max="31" width="11.125" customWidth="1"/>
    <col min="32" max="32" width="11" customWidth="1"/>
    <col min="33" max="33" width="19.625" customWidth="1"/>
  </cols>
  <sheetData>
    <row r="1" spans="1:33" ht="18.75" customHeight="1" x14ac:dyDescent="0.25">
      <c r="A1" s="69" t="s">
        <v>0</v>
      </c>
      <c r="B1" s="69"/>
      <c r="C1" s="69"/>
      <c r="D1" s="69"/>
      <c r="E1" s="69"/>
      <c r="F1" s="70"/>
      <c r="G1" s="60" t="s">
        <v>1</v>
      </c>
      <c r="H1" s="61"/>
      <c r="I1" s="61"/>
      <c r="J1" s="61"/>
      <c r="K1" s="62"/>
      <c r="L1" s="63" t="s">
        <v>2</v>
      </c>
      <c r="M1" s="64"/>
      <c r="N1" s="64"/>
      <c r="O1" s="64"/>
      <c r="P1" s="64"/>
      <c r="Q1" s="64"/>
      <c r="R1" s="64"/>
      <c r="S1" s="64"/>
      <c r="T1" s="64"/>
      <c r="U1" s="65"/>
      <c r="V1" s="66" t="s">
        <v>3</v>
      </c>
      <c r="W1" s="67"/>
      <c r="X1" s="67"/>
      <c r="Y1" s="67"/>
      <c r="Z1" s="68"/>
      <c r="AA1" s="63" t="s">
        <v>4</v>
      </c>
      <c r="AB1" s="64"/>
      <c r="AC1" s="64"/>
      <c r="AD1" s="65"/>
      <c r="AE1" s="63" t="s">
        <v>5</v>
      </c>
      <c r="AF1" s="64"/>
      <c r="AG1" s="65"/>
    </row>
    <row r="2" spans="1:33" ht="105" customHeight="1" x14ac:dyDescent="0.25">
      <c r="A2" s="1" t="s">
        <v>6</v>
      </c>
      <c r="B2" s="1" t="s">
        <v>7</v>
      </c>
      <c r="C2" s="1" t="s">
        <v>8</v>
      </c>
      <c r="D2" s="3" t="s">
        <v>9</v>
      </c>
      <c r="E2" s="4" t="s">
        <v>10</v>
      </c>
      <c r="F2" s="4" t="s">
        <v>11</v>
      </c>
      <c r="G2" s="1" t="s">
        <v>12</v>
      </c>
      <c r="H2" s="1" t="s">
        <v>13</v>
      </c>
      <c r="I2" s="1" t="s">
        <v>1</v>
      </c>
      <c r="J2" s="1" t="s">
        <v>14</v>
      </c>
      <c r="K2" s="1" t="s">
        <v>15</v>
      </c>
      <c r="L2" s="1" t="s">
        <v>16</v>
      </c>
      <c r="M2" s="1" t="s">
        <v>17</v>
      </c>
      <c r="N2" s="1" t="s">
        <v>18</v>
      </c>
      <c r="O2" s="1" t="s">
        <v>19</v>
      </c>
      <c r="P2" s="1" t="s">
        <v>20</v>
      </c>
      <c r="Q2" s="1" t="s">
        <v>21</v>
      </c>
      <c r="R2" s="1" t="s">
        <v>22</v>
      </c>
      <c r="S2" s="1" t="s">
        <v>23</v>
      </c>
      <c r="T2" s="1" t="s">
        <v>24</v>
      </c>
      <c r="U2" s="1" t="s">
        <v>25</v>
      </c>
      <c r="V2" s="1" t="s">
        <v>12</v>
      </c>
      <c r="W2" s="1" t="s">
        <v>13</v>
      </c>
      <c r="X2" s="1" t="s">
        <v>1</v>
      </c>
      <c r="Y2" s="1" t="s">
        <v>14</v>
      </c>
      <c r="Z2" s="1" t="s">
        <v>15</v>
      </c>
      <c r="AA2" s="4" t="s">
        <v>26</v>
      </c>
      <c r="AB2" s="4" t="s">
        <v>27</v>
      </c>
      <c r="AC2" s="4" t="s">
        <v>28</v>
      </c>
      <c r="AD2" s="4" t="s">
        <v>29</v>
      </c>
      <c r="AE2" s="4" t="s">
        <v>30</v>
      </c>
      <c r="AF2" s="5" t="s">
        <v>31</v>
      </c>
      <c r="AG2" s="5" t="s">
        <v>189</v>
      </c>
    </row>
    <row r="3" spans="1:33" ht="165.75" customHeight="1" x14ac:dyDescent="0.25">
      <c r="A3" s="6" t="s">
        <v>56</v>
      </c>
      <c r="B3" s="6" t="s">
        <v>147</v>
      </c>
      <c r="C3" s="6" t="s">
        <v>232</v>
      </c>
      <c r="D3" s="17" t="s">
        <v>207</v>
      </c>
      <c r="E3" s="6" t="s">
        <v>208</v>
      </c>
      <c r="F3" s="6" t="s">
        <v>209</v>
      </c>
      <c r="G3" s="8" t="s">
        <v>35</v>
      </c>
      <c r="H3" s="8" t="s">
        <v>36</v>
      </c>
      <c r="I3" s="8">
        <f>(IF(H3="Moderado",5,IF(H3="Mayor",10,IF(H3="Catastrófico",20,0))))*(IF(G3="Rara vez",1,IF(G3="Improbable",2,IF(G3="Posible",3,IF(G3="Probable",4,IF(G3="Casi seguro",5,0))))))</f>
        <v>40</v>
      </c>
      <c r="J3" s="8" t="str">
        <f>IF(AND(I3&lt;11,I3&gt;4),"Zona de riesgo baja",IF(AND(I3&gt;11,I3&lt;21),"Zona de riesgo moderada",IF(AND(I3&gt;21,I3&lt;=40),"Zona de riesgo alta",IF(I3&gt;40,"Zona de riesgo extrema",0))))</f>
        <v>Zona de riesgo alta</v>
      </c>
      <c r="K3" s="7" t="str">
        <f>IF(J3="Zona de riesgo baja","Aceptar",IF(J3="Zona de riesgo moderada","Prevenir
Retener
Proteger",IF(J3="Zona de riesgo alta","Prevenir
Proteger
Transferir",IF(J3="Zona de riesgo extrema","Prevenir
Proteger
Transferir
Eliminar",0))))</f>
        <v>Prevenir
Proteger
Transferir</v>
      </c>
      <c r="L3" s="6" t="s">
        <v>210</v>
      </c>
      <c r="M3" s="18" t="s">
        <v>61</v>
      </c>
      <c r="N3" s="18" t="s">
        <v>38</v>
      </c>
      <c r="O3" s="18" t="s">
        <v>38</v>
      </c>
      <c r="P3" s="18" t="s">
        <v>39</v>
      </c>
      <c r="Q3" s="18" t="s">
        <v>38</v>
      </c>
      <c r="R3" s="18" t="s">
        <v>38</v>
      </c>
      <c r="S3" s="18" t="s">
        <v>91</v>
      </c>
      <c r="T3" s="18">
        <f t="shared" ref="T3:T20" si="0">IF(N3="SI",15,0)+IF(O3="SI",5,0)+IF(Q3="SI",15,0)+IF(R3="SI",10,0)+IF(S3="SI",30,0)+IF(P3="Automático",25,IF(P3="Manual",15,0))</f>
        <v>60</v>
      </c>
      <c r="U3" s="19" t="str">
        <f t="shared" ref="U3:U20" si="1">IF(T3&lt;50,"No hay desplazamiento",IF(T3&gt;76,CONCATENATE("Baja 2 niveles de ",M3),CONCATENATE("Baja 1 nivel de ",M3)))</f>
        <v>Baja 1 nivel de Probabilidad</v>
      </c>
      <c r="V3" s="8" t="s">
        <v>40</v>
      </c>
      <c r="W3" s="8" t="s">
        <v>36</v>
      </c>
      <c r="X3" s="8">
        <f t="shared" ref="X3:X20" si="2">(IF(W3="Moderado",5,IF(W3="Mayor",10,IF(W3="Catastrófico",20,0))))*(IF(V3="Rara vez",1,IF(V3="Improbable",2,IF(V3="Posible",3,IF(V3="Probable",4,IF(V3="Casi seguro",5,0))))))</f>
        <v>20</v>
      </c>
      <c r="Y3" s="8" t="str">
        <f t="shared" ref="Y3:Y20" si="3">IF(AND(X3&lt;11,X3&gt;4),"Zona de riesgo baja",IF(AND(X3&gt;11,X3&lt;21),"Zona de riesgo moderada",IF(AND(X3&gt;21,X3&lt;=40),"Zona de riesgo alta",IF(X3&gt;40,"Zona de riesgo extrema",0))))</f>
        <v>Zona de riesgo moderada</v>
      </c>
      <c r="Z3" s="7" t="str">
        <f t="shared" ref="Z3:Z20" si="4">IF(Y3="Zona de riesgo baja","Aceptar",IF(Y3="Zona de riesgo moderada","Prevenir
Retener
Proteger",IF(Y3="Zona de riesgo alta","Prevenir
Proteger
Transferir",IF(Y3="Zona de riesgo extrema","Prevenir
Proteger
Transferir
Eliminar",0))))</f>
        <v>Prevenir
Retener
Proteger</v>
      </c>
      <c r="AA3" s="6" t="s">
        <v>211</v>
      </c>
      <c r="AB3" s="20" t="s">
        <v>212</v>
      </c>
      <c r="AC3" s="11">
        <v>45382</v>
      </c>
      <c r="AD3" s="14"/>
      <c r="AE3" s="15"/>
      <c r="AF3" s="16"/>
      <c r="AG3" s="14"/>
    </row>
    <row r="4" spans="1:33" ht="81.75" customHeight="1" x14ac:dyDescent="0.25">
      <c r="A4" s="6" t="s">
        <v>32</v>
      </c>
      <c r="B4" s="6" t="s">
        <v>33</v>
      </c>
      <c r="C4" s="6" t="s">
        <v>232</v>
      </c>
      <c r="D4" s="17" t="s">
        <v>190</v>
      </c>
      <c r="E4" s="6" t="s">
        <v>191</v>
      </c>
      <c r="F4" s="6" t="s">
        <v>192</v>
      </c>
      <c r="G4" s="8" t="s">
        <v>46</v>
      </c>
      <c r="H4" s="8" t="s">
        <v>59</v>
      </c>
      <c r="I4" s="8">
        <f>(IF(H4="Moderado",5,IF(H4="Mayor",10,IF(H4="Catastrófico",20,0))))*(IF(G4="Rara vez",1,IF(G4="Improbable",2,IF(G4="Posible",3,IF(G4="Probable",4,IF(G4="Casi seguro",5,0))))))</f>
        <v>30</v>
      </c>
      <c r="J4" s="8" t="str">
        <f>IF(AND(I4&lt;11,I4&gt;4),"Zona de riesgo baja",IF(AND(I4&gt;11,I4&lt;21),"Zona de riesgo moderada",IF(AND(I4&gt;21,I4&lt;=40),"Zona de riesgo alta",IF(I4&gt;40,"Zona de riesgo extrema",0))))</f>
        <v>Zona de riesgo alta</v>
      </c>
      <c r="K4" s="7" t="str">
        <f>IF(J4="Zona de riesgo baja","Aceptar",IF(J4="Zona de riesgo moderada","Prevenir
Retener
Proteger",IF(J4="Zona de riesgo alta","Prevenir
Proteger
Transferir",IF(J4="Zona de riesgo extrema","Prevenir
Proteger
Transferir
Eliminar",0))))</f>
        <v>Prevenir
Proteger
Transferir</v>
      </c>
      <c r="L4" s="28" t="s">
        <v>193</v>
      </c>
      <c r="M4" s="18" t="s">
        <v>61</v>
      </c>
      <c r="N4" s="18" t="s">
        <v>38</v>
      </c>
      <c r="O4" s="18" t="s">
        <v>38</v>
      </c>
      <c r="P4" s="18" t="s">
        <v>39</v>
      </c>
      <c r="Q4" s="18" t="s">
        <v>38</v>
      </c>
      <c r="R4" s="18" t="s">
        <v>38</v>
      </c>
      <c r="S4" s="18" t="s">
        <v>38</v>
      </c>
      <c r="T4" s="18">
        <f t="shared" si="0"/>
        <v>90</v>
      </c>
      <c r="U4" s="19" t="str">
        <f t="shared" si="1"/>
        <v>Baja 2 niveles de Probabilidad</v>
      </c>
      <c r="V4" s="8" t="s">
        <v>40</v>
      </c>
      <c r="W4" s="8" t="s">
        <v>59</v>
      </c>
      <c r="X4" s="8">
        <f t="shared" si="2"/>
        <v>10</v>
      </c>
      <c r="Y4" s="8" t="str">
        <f t="shared" si="3"/>
        <v>Zona de riesgo baja</v>
      </c>
      <c r="Z4" s="7" t="str">
        <f t="shared" si="4"/>
        <v>Aceptar</v>
      </c>
      <c r="AA4" s="27" t="s">
        <v>194</v>
      </c>
      <c r="AB4" s="20" t="s">
        <v>195</v>
      </c>
      <c r="AC4" s="11">
        <v>45382</v>
      </c>
      <c r="AD4" s="14"/>
      <c r="AE4" s="15"/>
      <c r="AF4" s="16"/>
      <c r="AG4" s="14"/>
    </row>
    <row r="5" spans="1:33" ht="111.75" customHeight="1" x14ac:dyDescent="0.25">
      <c r="A5" s="6" t="s">
        <v>113</v>
      </c>
      <c r="B5" s="29" t="s">
        <v>130</v>
      </c>
      <c r="C5" s="6" t="s">
        <v>126</v>
      </c>
      <c r="D5" s="24" t="s">
        <v>188</v>
      </c>
      <c r="E5" s="6" t="s">
        <v>117</v>
      </c>
      <c r="F5" s="6" t="s">
        <v>118</v>
      </c>
      <c r="G5" s="8" t="s">
        <v>35</v>
      </c>
      <c r="H5" s="8" t="s">
        <v>41</v>
      </c>
      <c r="I5" s="8">
        <v>5</v>
      </c>
      <c r="J5" s="8" t="s">
        <v>166</v>
      </c>
      <c r="K5" s="7" t="s">
        <v>143</v>
      </c>
      <c r="L5" s="6" t="s">
        <v>131</v>
      </c>
      <c r="M5" s="18" t="s">
        <v>61</v>
      </c>
      <c r="N5" s="18" t="s">
        <v>38</v>
      </c>
      <c r="O5" s="18" t="s">
        <v>38</v>
      </c>
      <c r="P5" s="18" t="s">
        <v>39</v>
      </c>
      <c r="Q5" s="18" t="s">
        <v>38</v>
      </c>
      <c r="R5" s="18" t="s">
        <v>38</v>
      </c>
      <c r="S5" s="18" t="s">
        <v>38</v>
      </c>
      <c r="T5" s="18">
        <f t="shared" si="0"/>
        <v>90</v>
      </c>
      <c r="U5" s="19" t="str">
        <f t="shared" si="1"/>
        <v>Baja 2 niveles de Probabilidad</v>
      </c>
      <c r="V5" s="8" t="s">
        <v>40</v>
      </c>
      <c r="W5" s="8" t="s">
        <v>41</v>
      </c>
      <c r="X5" s="8">
        <f t="shared" si="2"/>
        <v>5</v>
      </c>
      <c r="Y5" s="8" t="str">
        <f t="shared" si="3"/>
        <v>Zona de riesgo baja</v>
      </c>
      <c r="Z5" s="7" t="str">
        <f t="shared" si="4"/>
        <v>Aceptar</v>
      </c>
      <c r="AA5" s="6" t="s">
        <v>119</v>
      </c>
      <c r="AB5" s="20" t="s">
        <v>226</v>
      </c>
      <c r="AC5" s="11">
        <v>45382</v>
      </c>
      <c r="AD5" s="14"/>
      <c r="AE5" s="15"/>
      <c r="AF5" s="16"/>
      <c r="AG5" s="14"/>
    </row>
    <row r="6" spans="1:33" ht="105.75" customHeight="1" x14ac:dyDescent="0.25">
      <c r="A6" s="6" t="s">
        <v>113</v>
      </c>
      <c r="B6" s="29" t="s">
        <v>130</v>
      </c>
      <c r="C6" s="6" t="s">
        <v>126</v>
      </c>
      <c r="D6" s="24" t="s">
        <v>178</v>
      </c>
      <c r="E6" s="6" t="s">
        <v>117</v>
      </c>
      <c r="F6" s="6" t="s">
        <v>118</v>
      </c>
      <c r="G6" s="8" t="s">
        <v>46</v>
      </c>
      <c r="H6" s="8" t="s">
        <v>59</v>
      </c>
      <c r="I6" s="8">
        <v>30</v>
      </c>
      <c r="J6" s="8" t="s">
        <v>164</v>
      </c>
      <c r="K6" s="7" t="s">
        <v>165</v>
      </c>
      <c r="L6" s="6" t="s">
        <v>155</v>
      </c>
      <c r="M6" s="18" t="s">
        <v>61</v>
      </c>
      <c r="N6" s="18" t="s">
        <v>38</v>
      </c>
      <c r="O6" s="18" t="s">
        <v>38</v>
      </c>
      <c r="P6" s="18" t="s">
        <v>39</v>
      </c>
      <c r="Q6" s="18" t="s">
        <v>38</v>
      </c>
      <c r="R6" s="18" t="s">
        <v>38</v>
      </c>
      <c r="S6" s="18" t="s">
        <v>38</v>
      </c>
      <c r="T6" s="18">
        <f t="shared" si="0"/>
        <v>90</v>
      </c>
      <c r="U6" s="19" t="str">
        <f t="shared" si="1"/>
        <v>Baja 2 niveles de Probabilidad</v>
      </c>
      <c r="V6" s="8" t="s">
        <v>40</v>
      </c>
      <c r="W6" s="8" t="s">
        <v>59</v>
      </c>
      <c r="X6" s="8">
        <f t="shared" si="2"/>
        <v>10</v>
      </c>
      <c r="Y6" s="8" t="str">
        <f t="shared" si="3"/>
        <v>Zona de riesgo baja</v>
      </c>
      <c r="Z6" s="7" t="str">
        <f t="shared" si="4"/>
        <v>Aceptar</v>
      </c>
      <c r="AA6" s="6" t="s">
        <v>119</v>
      </c>
      <c r="AB6" s="20" t="s">
        <v>226</v>
      </c>
      <c r="AC6" s="11">
        <v>45382</v>
      </c>
      <c r="AD6" s="14"/>
      <c r="AE6" s="15"/>
      <c r="AF6" s="16"/>
      <c r="AG6" s="14"/>
    </row>
    <row r="7" spans="1:33" ht="71.25" x14ac:dyDescent="0.25">
      <c r="A7" s="6" t="s">
        <v>113</v>
      </c>
      <c r="B7" s="29" t="s">
        <v>174</v>
      </c>
      <c r="C7" s="6" t="s">
        <v>126</v>
      </c>
      <c r="D7" s="24" t="s">
        <v>177</v>
      </c>
      <c r="E7" s="6" t="s">
        <v>117</v>
      </c>
      <c r="F7" s="6" t="s">
        <v>118</v>
      </c>
      <c r="G7" s="8" t="s">
        <v>40</v>
      </c>
      <c r="H7" s="8" t="s">
        <v>41</v>
      </c>
      <c r="I7" s="8">
        <v>5</v>
      </c>
      <c r="J7" s="8" t="s">
        <v>166</v>
      </c>
      <c r="K7" s="7" t="s">
        <v>143</v>
      </c>
      <c r="L7" s="6" t="s">
        <v>176</v>
      </c>
      <c r="M7" s="18" t="s">
        <v>61</v>
      </c>
      <c r="N7" s="18" t="s">
        <v>38</v>
      </c>
      <c r="O7" s="18" t="s">
        <v>38</v>
      </c>
      <c r="P7" s="18" t="s">
        <v>39</v>
      </c>
      <c r="Q7" s="18" t="s">
        <v>38</v>
      </c>
      <c r="R7" s="18" t="s">
        <v>38</v>
      </c>
      <c r="S7" s="18" t="s">
        <v>38</v>
      </c>
      <c r="T7" s="18">
        <f t="shared" si="0"/>
        <v>90</v>
      </c>
      <c r="U7" s="19" t="str">
        <f t="shared" si="1"/>
        <v>Baja 2 niveles de Probabilidad</v>
      </c>
      <c r="V7" s="8" t="s">
        <v>40</v>
      </c>
      <c r="W7" s="8" t="s">
        <v>41</v>
      </c>
      <c r="X7" s="8">
        <f t="shared" si="2"/>
        <v>5</v>
      </c>
      <c r="Y7" s="8" t="str">
        <f t="shared" si="3"/>
        <v>Zona de riesgo baja</v>
      </c>
      <c r="Z7" s="7" t="str">
        <f t="shared" si="4"/>
        <v>Aceptar</v>
      </c>
      <c r="AA7" s="6" t="s">
        <v>119</v>
      </c>
      <c r="AB7" s="20" t="s">
        <v>226</v>
      </c>
      <c r="AC7" s="11">
        <v>45382</v>
      </c>
      <c r="AD7" s="14"/>
      <c r="AE7" s="15"/>
      <c r="AF7" s="16"/>
      <c r="AG7" s="14"/>
    </row>
    <row r="8" spans="1:33" ht="106.5" customHeight="1" x14ac:dyDescent="0.25">
      <c r="A8" s="6" t="s">
        <v>113</v>
      </c>
      <c r="B8" s="29" t="s">
        <v>174</v>
      </c>
      <c r="C8" s="6" t="s">
        <v>232</v>
      </c>
      <c r="D8" s="24" t="s">
        <v>202</v>
      </c>
      <c r="E8" s="6" t="s">
        <v>203</v>
      </c>
      <c r="F8" s="6" t="s">
        <v>204</v>
      </c>
      <c r="G8" s="8" t="s">
        <v>35</v>
      </c>
      <c r="H8" s="8" t="s">
        <v>59</v>
      </c>
      <c r="I8" s="8">
        <f>(IF(H8="Moderado",5,IF(H8="Mayor",10,IF(H8="Catastrófico",20,0))))*(IF(G8="Rara vez",1,IF(G8="Improbable",2,IF(G8="Posible",3,IF(G8="Probable",4,IF(G8="Casi seguro",5,0))))))</f>
        <v>20</v>
      </c>
      <c r="J8" s="8" t="str">
        <f>IF(AND(I8&lt;11,I8&gt;4),"Zona de riesgo baja",IF(AND(I8&gt;11,I8&lt;21),"Zona de riesgo moderada",IF(AND(I8&gt;21,I8&lt;=40),"Zona de riesgo alta",IF(I8&gt;40,"Zona de riesgo extrema",0))))</f>
        <v>Zona de riesgo moderada</v>
      </c>
      <c r="K8" s="7" t="str">
        <f>IF(J8="Zona de riesgo baja","Aceptar",IF(J8="Zona de riesgo moderada","Prevenir
Retener
Proteger",IF(J8="Zona de riesgo alta","Prevenir
Proteger
Transferir",IF(J8="Zona de riesgo extrema","Prevenir
Proteger
Transferir
Eliminar",0))))</f>
        <v>Prevenir
Retener
Proteger</v>
      </c>
      <c r="L8" s="6" t="s">
        <v>205</v>
      </c>
      <c r="M8" s="18" t="s">
        <v>61</v>
      </c>
      <c r="N8" s="18" t="s">
        <v>38</v>
      </c>
      <c r="O8" s="18" t="s">
        <v>38</v>
      </c>
      <c r="P8" s="18" t="s">
        <v>39</v>
      </c>
      <c r="Q8" s="18" t="s">
        <v>38</v>
      </c>
      <c r="R8" s="18" t="s">
        <v>38</v>
      </c>
      <c r="S8" s="18" t="s">
        <v>38</v>
      </c>
      <c r="T8" s="18">
        <f t="shared" si="0"/>
        <v>90</v>
      </c>
      <c r="U8" s="19" t="str">
        <f t="shared" si="1"/>
        <v>Baja 2 niveles de Probabilidad</v>
      </c>
      <c r="V8" s="8" t="s">
        <v>40</v>
      </c>
      <c r="W8" s="8" t="s">
        <v>59</v>
      </c>
      <c r="X8" s="8">
        <f t="shared" si="2"/>
        <v>10</v>
      </c>
      <c r="Y8" s="8" t="str">
        <f t="shared" si="3"/>
        <v>Zona de riesgo baja</v>
      </c>
      <c r="Z8" s="7" t="str">
        <f t="shared" si="4"/>
        <v>Aceptar</v>
      </c>
      <c r="AA8" s="6" t="s">
        <v>206</v>
      </c>
      <c r="AB8" s="20" t="s">
        <v>116</v>
      </c>
      <c r="AC8" s="11">
        <v>45382</v>
      </c>
      <c r="AD8" s="14"/>
      <c r="AE8" s="15"/>
      <c r="AF8" s="16"/>
      <c r="AG8" s="14"/>
    </row>
    <row r="9" spans="1:33" ht="71.25" x14ac:dyDescent="0.25">
      <c r="A9" s="6" t="s">
        <v>113</v>
      </c>
      <c r="B9" s="29" t="s">
        <v>114</v>
      </c>
      <c r="C9" s="6" t="s">
        <v>126</v>
      </c>
      <c r="D9" s="24" t="s">
        <v>187</v>
      </c>
      <c r="E9" s="6" t="s">
        <v>117</v>
      </c>
      <c r="F9" s="6" t="s">
        <v>118</v>
      </c>
      <c r="G9" s="8" t="s">
        <v>46</v>
      </c>
      <c r="H9" s="8" t="s">
        <v>41</v>
      </c>
      <c r="I9" s="8">
        <v>15</v>
      </c>
      <c r="J9" s="8" t="s">
        <v>159</v>
      </c>
      <c r="K9" s="7" t="s">
        <v>160</v>
      </c>
      <c r="L9" s="6" t="s">
        <v>120</v>
      </c>
      <c r="M9" s="18" t="s">
        <v>61</v>
      </c>
      <c r="N9" s="18" t="s">
        <v>38</v>
      </c>
      <c r="O9" s="18" t="s">
        <v>38</v>
      </c>
      <c r="P9" s="18" t="s">
        <v>39</v>
      </c>
      <c r="Q9" s="18" t="s">
        <v>38</v>
      </c>
      <c r="R9" s="18" t="s">
        <v>38</v>
      </c>
      <c r="S9" s="18" t="s">
        <v>38</v>
      </c>
      <c r="T9" s="18">
        <f t="shared" si="0"/>
        <v>90</v>
      </c>
      <c r="U9" s="19" t="str">
        <f t="shared" si="1"/>
        <v>Baja 2 niveles de Probabilidad</v>
      </c>
      <c r="V9" s="8" t="s">
        <v>40</v>
      </c>
      <c r="W9" s="8" t="s">
        <v>41</v>
      </c>
      <c r="X9" s="8">
        <f t="shared" si="2"/>
        <v>5</v>
      </c>
      <c r="Y9" s="8" t="str">
        <f t="shared" si="3"/>
        <v>Zona de riesgo baja</v>
      </c>
      <c r="Z9" s="7" t="str">
        <f t="shared" si="4"/>
        <v>Aceptar</v>
      </c>
      <c r="AA9" s="6" t="s">
        <v>119</v>
      </c>
      <c r="AB9" s="20" t="s">
        <v>114</v>
      </c>
      <c r="AC9" s="11">
        <v>45382</v>
      </c>
      <c r="AD9" s="14"/>
      <c r="AE9" s="15"/>
      <c r="AF9" s="16"/>
      <c r="AG9" s="14"/>
    </row>
    <row r="10" spans="1:33" ht="96" customHeight="1" x14ac:dyDescent="0.25">
      <c r="A10" s="6" t="s">
        <v>113</v>
      </c>
      <c r="B10" s="29" t="s">
        <v>124</v>
      </c>
      <c r="C10" s="6" t="s">
        <v>126</v>
      </c>
      <c r="D10" s="24" t="s">
        <v>180</v>
      </c>
      <c r="E10" s="6" t="s">
        <v>117</v>
      </c>
      <c r="F10" s="6" t="s">
        <v>118</v>
      </c>
      <c r="G10" s="8" t="s">
        <v>40</v>
      </c>
      <c r="H10" s="8" t="s">
        <v>41</v>
      </c>
      <c r="I10" s="8">
        <v>2.5</v>
      </c>
      <c r="J10" s="8" t="s">
        <v>167</v>
      </c>
      <c r="K10" s="7" t="s">
        <v>168</v>
      </c>
      <c r="L10" s="6" t="s">
        <v>172</v>
      </c>
      <c r="M10" s="18" t="s">
        <v>61</v>
      </c>
      <c r="N10" s="18" t="s">
        <v>38</v>
      </c>
      <c r="O10" s="18" t="s">
        <v>38</v>
      </c>
      <c r="P10" s="18" t="s">
        <v>86</v>
      </c>
      <c r="Q10" s="18" t="s">
        <v>38</v>
      </c>
      <c r="R10" s="18" t="s">
        <v>38</v>
      </c>
      <c r="S10" s="18" t="s">
        <v>38</v>
      </c>
      <c r="T10" s="18">
        <f t="shared" si="0"/>
        <v>100</v>
      </c>
      <c r="U10" s="19" t="str">
        <f t="shared" si="1"/>
        <v>Baja 2 niveles de Probabilidad</v>
      </c>
      <c r="V10" s="8" t="s">
        <v>40</v>
      </c>
      <c r="W10" s="8" t="s">
        <v>41</v>
      </c>
      <c r="X10" s="8">
        <f t="shared" si="2"/>
        <v>5</v>
      </c>
      <c r="Y10" s="8" t="str">
        <f t="shared" si="3"/>
        <v>Zona de riesgo baja</v>
      </c>
      <c r="Z10" s="7" t="str">
        <f t="shared" si="4"/>
        <v>Aceptar</v>
      </c>
      <c r="AA10" s="6" t="s">
        <v>119</v>
      </c>
      <c r="AB10" s="20" t="s">
        <v>231</v>
      </c>
      <c r="AC10" s="11">
        <v>45382</v>
      </c>
      <c r="AD10" s="14"/>
      <c r="AE10" s="15"/>
      <c r="AF10" s="16"/>
      <c r="AG10" s="14"/>
    </row>
    <row r="11" spans="1:33" ht="71.25" x14ac:dyDescent="0.25">
      <c r="A11" s="6" t="s">
        <v>113</v>
      </c>
      <c r="B11" s="29" t="s">
        <v>124</v>
      </c>
      <c r="C11" s="6" t="s">
        <v>126</v>
      </c>
      <c r="D11" s="24" t="s">
        <v>185</v>
      </c>
      <c r="E11" s="6" t="s">
        <v>117</v>
      </c>
      <c r="F11" s="6" t="s">
        <v>118</v>
      </c>
      <c r="G11" s="8" t="s">
        <v>40</v>
      </c>
      <c r="H11" s="8" t="s">
        <v>41</v>
      </c>
      <c r="I11" s="8">
        <v>2.5</v>
      </c>
      <c r="J11" s="8" t="s">
        <v>167</v>
      </c>
      <c r="K11" s="7" t="s">
        <v>168</v>
      </c>
      <c r="L11" s="6" t="s">
        <v>125</v>
      </c>
      <c r="M11" s="18" t="s">
        <v>61</v>
      </c>
      <c r="N11" s="18" t="s">
        <v>38</v>
      </c>
      <c r="O11" s="18" t="s">
        <v>38</v>
      </c>
      <c r="P11" s="18" t="s">
        <v>39</v>
      </c>
      <c r="Q11" s="18" t="s">
        <v>38</v>
      </c>
      <c r="R11" s="18" t="s">
        <v>38</v>
      </c>
      <c r="S11" s="18" t="s">
        <v>38</v>
      </c>
      <c r="T11" s="18">
        <f t="shared" si="0"/>
        <v>90</v>
      </c>
      <c r="U11" s="19" t="str">
        <f t="shared" si="1"/>
        <v>Baja 2 niveles de Probabilidad</v>
      </c>
      <c r="V11" s="8" t="s">
        <v>40</v>
      </c>
      <c r="W11" s="8" t="s">
        <v>41</v>
      </c>
      <c r="X11" s="8">
        <f t="shared" si="2"/>
        <v>5</v>
      </c>
      <c r="Y11" s="8" t="str">
        <f t="shared" si="3"/>
        <v>Zona de riesgo baja</v>
      </c>
      <c r="Z11" s="7" t="str">
        <f t="shared" si="4"/>
        <v>Aceptar</v>
      </c>
      <c r="AA11" s="6" t="s">
        <v>119</v>
      </c>
      <c r="AB11" s="20" t="s">
        <v>231</v>
      </c>
      <c r="AC11" s="11">
        <v>45382</v>
      </c>
      <c r="AD11" s="14"/>
      <c r="AE11" s="15"/>
      <c r="AF11" s="16"/>
      <c r="AG11" s="14"/>
    </row>
    <row r="12" spans="1:33" ht="71.25" x14ac:dyDescent="0.25">
      <c r="A12" s="6" t="s">
        <v>113</v>
      </c>
      <c r="B12" s="29" t="s">
        <v>124</v>
      </c>
      <c r="C12" s="6" t="s">
        <v>126</v>
      </c>
      <c r="D12" s="24" t="s">
        <v>169</v>
      </c>
      <c r="E12" s="6" t="s">
        <v>117</v>
      </c>
      <c r="F12" s="6" t="s">
        <v>118</v>
      </c>
      <c r="G12" s="8" t="s">
        <v>40</v>
      </c>
      <c r="H12" s="8" t="s">
        <v>41</v>
      </c>
      <c r="I12" s="8">
        <v>2.5</v>
      </c>
      <c r="J12" s="8" t="s">
        <v>167</v>
      </c>
      <c r="K12" s="7" t="s">
        <v>168</v>
      </c>
      <c r="L12" s="6" t="s">
        <v>170</v>
      </c>
      <c r="M12" s="18" t="s">
        <v>61</v>
      </c>
      <c r="N12" s="18" t="s">
        <v>38</v>
      </c>
      <c r="O12" s="18" t="s">
        <v>38</v>
      </c>
      <c r="P12" s="18" t="s">
        <v>86</v>
      </c>
      <c r="Q12" s="18" t="s">
        <v>38</v>
      </c>
      <c r="R12" s="18" t="s">
        <v>38</v>
      </c>
      <c r="S12" s="18" t="s">
        <v>38</v>
      </c>
      <c r="T12" s="18">
        <f t="shared" si="0"/>
        <v>100</v>
      </c>
      <c r="U12" s="19" t="str">
        <f t="shared" si="1"/>
        <v>Baja 2 niveles de Probabilidad</v>
      </c>
      <c r="V12" s="8" t="s">
        <v>40</v>
      </c>
      <c r="W12" s="8" t="s">
        <v>41</v>
      </c>
      <c r="X12" s="8">
        <f t="shared" si="2"/>
        <v>5</v>
      </c>
      <c r="Y12" s="8" t="str">
        <f t="shared" si="3"/>
        <v>Zona de riesgo baja</v>
      </c>
      <c r="Z12" s="7" t="str">
        <f t="shared" si="4"/>
        <v>Aceptar</v>
      </c>
      <c r="AA12" s="6" t="s">
        <v>119</v>
      </c>
      <c r="AB12" s="20" t="s">
        <v>231</v>
      </c>
      <c r="AC12" s="11">
        <v>45382</v>
      </c>
      <c r="AD12" s="14"/>
      <c r="AE12" s="15"/>
      <c r="AF12" s="16"/>
      <c r="AG12" s="14"/>
    </row>
    <row r="13" spans="1:33" ht="71.25" x14ac:dyDescent="0.25">
      <c r="A13" s="6" t="s">
        <v>113</v>
      </c>
      <c r="B13" s="29" t="s">
        <v>124</v>
      </c>
      <c r="C13" s="6" t="s">
        <v>126</v>
      </c>
      <c r="D13" s="24" t="s">
        <v>179</v>
      </c>
      <c r="E13" s="6" t="s">
        <v>117</v>
      </c>
      <c r="F13" s="6" t="s">
        <v>118</v>
      </c>
      <c r="G13" s="8" t="s">
        <v>46</v>
      </c>
      <c r="H13" s="8" t="s">
        <v>41</v>
      </c>
      <c r="I13" s="8">
        <v>15</v>
      </c>
      <c r="J13" s="8" t="s">
        <v>159</v>
      </c>
      <c r="K13" s="7" t="s">
        <v>160</v>
      </c>
      <c r="L13" s="6" t="s">
        <v>127</v>
      </c>
      <c r="M13" s="18" t="s">
        <v>37</v>
      </c>
      <c r="N13" s="18" t="s">
        <v>38</v>
      </c>
      <c r="O13" s="18" t="s">
        <v>38</v>
      </c>
      <c r="P13" s="18" t="s">
        <v>39</v>
      </c>
      <c r="Q13" s="18" t="s">
        <v>38</v>
      </c>
      <c r="R13" s="18" t="s">
        <v>38</v>
      </c>
      <c r="S13" s="18" t="s">
        <v>38</v>
      </c>
      <c r="T13" s="18">
        <f t="shared" si="0"/>
        <v>90</v>
      </c>
      <c r="U13" s="19" t="str">
        <f t="shared" si="1"/>
        <v>Baja 2 niveles de Probabilidad e impacto</v>
      </c>
      <c r="V13" s="8" t="s">
        <v>40</v>
      </c>
      <c r="W13" s="8" t="s">
        <v>41</v>
      </c>
      <c r="X13" s="8">
        <f t="shared" si="2"/>
        <v>5</v>
      </c>
      <c r="Y13" s="8" t="str">
        <f t="shared" si="3"/>
        <v>Zona de riesgo baja</v>
      </c>
      <c r="Z13" s="7" t="str">
        <f t="shared" si="4"/>
        <v>Aceptar</v>
      </c>
      <c r="AA13" s="6" t="s">
        <v>119</v>
      </c>
      <c r="AB13" s="20" t="s">
        <v>231</v>
      </c>
      <c r="AC13" s="11">
        <v>45382</v>
      </c>
      <c r="AD13" s="14"/>
      <c r="AE13" s="15"/>
      <c r="AF13" s="16"/>
      <c r="AG13" s="14"/>
    </row>
    <row r="14" spans="1:33" ht="71.25" x14ac:dyDescent="0.25">
      <c r="A14" s="6" t="s">
        <v>113</v>
      </c>
      <c r="B14" s="29" t="s">
        <v>128</v>
      </c>
      <c r="C14" s="6" t="s">
        <v>126</v>
      </c>
      <c r="D14" s="24" t="s">
        <v>173</v>
      </c>
      <c r="E14" s="6" t="s">
        <v>117</v>
      </c>
      <c r="F14" s="6" t="s">
        <v>118</v>
      </c>
      <c r="G14" s="8" t="s">
        <v>40</v>
      </c>
      <c r="H14" s="8" t="s">
        <v>41</v>
      </c>
      <c r="I14" s="8">
        <v>5</v>
      </c>
      <c r="J14" s="8" t="s">
        <v>166</v>
      </c>
      <c r="K14" s="7" t="s">
        <v>143</v>
      </c>
      <c r="L14" s="6" t="s">
        <v>129</v>
      </c>
      <c r="M14" s="18" t="s">
        <v>61</v>
      </c>
      <c r="N14" s="18" t="s">
        <v>38</v>
      </c>
      <c r="O14" s="18" t="s">
        <v>38</v>
      </c>
      <c r="P14" s="18" t="s">
        <v>39</v>
      </c>
      <c r="Q14" s="18" t="s">
        <v>38</v>
      </c>
      <c r="R14" s="18" t="s">
        <v>38</v>
      </c>
      <c r="S14" s="18" t="s">
        <v>38</v>
      </c>
      <c r="T14" s="18">
        <f t="shared" si="0"/>
        <v>90</v>
      </c>
      <c r="U14" s="19" t="str">
        <f t="shared" si="1"/>
        <v>Baja 2 niveles de Probabilidad</v>
      </c>
      <c r="V14" s="8" t="s">
        <v>40</v>
      </c>
      <c r="W14" s="8" t="s">
        <v>41</v>
      </c>
      <c r="X14" s="8">
        <f t="shared" si="2"/>
        <v>5</v>
      </c>
      <c r="Y14" s="8" t="str">
        <f t="shared" si="3"/>
        <v>Zona de riesgo baja</v>
      </c>
      <c r="Z14" s="7" t="str">
        <f t="shared" si="4"/>
        <v>Aceptar</v>
      </c>
      <c r="AA14" s="6" t="s">
        <v>119</v>
      </c>
      <c r="AB14" s="20" t="s">
        <v>231</v>
      </c>
      <c r="AC14" s="11">
        <v>45382</v>
      </c>
      <c r="AD14" s="14"/>
      <c r="AE14" s="15"/>
      <c r="AF14" s="16"/>
      <c r="AG14" s="14"/>
    </row>
    <row r="15" spans="1:33" ht="57" x14ac:dyDescent="0.25">
      <c r="A15" s="6" t="s">
        <v>42</v>
      </c>
      <c r="B15" s="29" t="s">
        <v>149</v>
      </c>
      <c r="C15" s="6" t="s">
        <v>232</v>
      </c>
      <c r="D15" s="24" t="s">
        <v>217</v>
      </c>
      <c r="E15" s="6" t="s">
        <v>218</v>
      </c>
      <c r="F15" s="6" t="s">
        <v>215</v>
      </c>
      <c r="G15" s="8" t="s">
        <v>66</v>
      </c>
      <c r="H15" s="8" t="s">
        <v>41</v>
      </c>
      <c r="I15" s="8">
        <f>(IF(H15="Moderado",5,IF(H15="Mayor",10,IF(H15="Catastrófico",20,0))))*(IF(G15="Rara vez",1,IF(G15="Improbable",2,IF(G15="Posible",3,IF(G15="Probable",4,IF(G15="Casi seguro",5,0))))))</f>
        <v>20</v>
      </c>
      <c r="J15" s="8" t="str">
        <f>IF(AND(I15&lt;11,I15&gt;4),"Zona de riesgo baja",IF(AND(I15&gt;11,I15&lt;21),"Zona de riesgo moderada",IF(AND(I15&gt;21,I15&lt;=40),"Zona de riesgo alta",IF(I15&gt;40,"Zona de riesgo extrema",0))))</f>
        <v>Zona de riesgo moderada</v>
      </c>
      <c r="K15" s="7" t="str">
        <f>IF(J15="Zona de riesgo baja","Aceptar",IF(J15="Zona de riesgo moderada","Prevenir
Retener
Proteger",IF(J15="Zona de riesgo alta","Prevenir
Proteger
Transferir",IF(J15="Zona de riesgo extrema","Prevenir
Proteger
Transferir
Eliminar",0))))</f>
        <v>Prevenir
Retener
Proteger</v>
      </c>
      <c r="L15" s="6" t="s">
        <v>219</v>
      </c>
      <c r="M15" s="18" t="s">
        <v>37</v>
      </c>
      <c r="N15" s="18" t="s">
        <v>38</v>
      </c>
      <c r="O15" s="18" t="s">
        <v>38</v>
      </c>
      <c r="P15" s="18" t="s">
        <v>39</v>
      </c>
      <c r="Q15" s="18" t="s">
        <v>38</v>
      </c>
      <c r="R15" s="18" t="s">
        <v>38</v>
      </c>
      <c r="S15" s="18" t="s">
        <v>91</v>
      </c>
      <c r="T15" s="18">
        <f t="shared" si="0"/>
        <v>60</v>
      </c>
      <c r="U15" s="19" t="str">
        <f t="shared" si="1"/>
        <v>Baja 1 nivel de Probabilidad e impacto</v>
      </c>
      <c r="V15" s="8" t="s">
        <v>35</v>
      </c>
      <c r="W15" s="8" t="s">
        <v>41</v>
      </c>
      <c r="X15" s="8">
        <f t="shared" si="2"/>
        <v>10</v>
      </c>
      <c r="Y15" s="8" t="str">
        <f t="shared" si="3"/>
        <v>Zona de riesgo baja</v>
      </c>
      <c r="Z15" s="7" t="str">
        <f t="shared" si="4"/>
        <v>Aceptar</v>
      </c>
      <c r="AA15" s="6" t="s">
        <v>220</v>
      </c>
      <c r="AB15" s="20" t="s">
        <v>212</v>
      </c>
      <c r="AC15" s="11">
        <v>45382</v>
      </c>
      <c r="AD15" s="14"/>
      <c r="AE15" s="15"/>
      <c r="AF15" s="16"/>
      <c r="AG15" s="14"/>
    </row>
    <row r="16" spans="1:33" ht="185.25" x14ac:dyDescent="0.25">
      <c r="A16" s="6" t="s">
        <v>42</v>
      </c>
      <c r="B16" s="29" t="s">
        <v>149</v>
      </c>
      <c r="C16" s="6" t="s">
        <v>232</v>
      </c>
      <c r="D16" s="24" t="s">
        <v>196</v>
      </c>
      <c r="E16" s="6" t="s">
        <v>197</v>
      </c>
      <c r="F16" s="6" t="s">
        <v>198</v>
      </c>
      <c r="G16" s="8" t="s">
        <v>46</v>
      </c>
      <c r="H16" s="8" t="s">
        <v>59</v>
      </c>
      <c r="I16" s="8">
        <f>(IF(H16="Moderado",5,IF(H16="Mayor",10,IF(H16="Catastrófico",20,0))))*(IF(G16="Rara vez",1,IF(G16="Improbable",2,IF(G16="Posible",3,IF(G16="Probable",4,IF(G16="Casi seguro",5,0))))))</f>
        <v>30</v>
      </c>
      <c r="J16" s="8" t="str">
        <f>IF(AND(I16&lt;11,I16&gt;4),"Zona de riesgo baja",IF(AND(I16&gt;11,I16&lt;21),"Zona de riesgo moderada",IF(AND(I16&gt;21,I16&lt;=40),"Zona de riesgo alta",IF(I16&gt;40,"Zona de riesgo extrema",0))))</f>
        <v>Zona de riesgo alta</v>
      </c>
      <c r="K16" s="7" t="str">
        <f>IF(J16="Zona de riesgo baja","Aceptar",IF(J16="Zona de riesgo moderada","Prevenir
Retener
Proteger",IF(J16="Zona de riesgo alta","Prevenir
Proteger
Transferir",IF(J16="Zona de riesgo extrema","Prevenir
Proteger
Transferir
Eliminar",0))))</f>
        <v>Prevenir
Proteger
Transferir</v>
      </c>
      <c r="L16" s="6" t="s">
        <v>199</v>
      </c>
      <c r="M16" s="18" t="s">
        <v>61</v>
      </c>
      <c r="N16" s="18" t="s">
        <v>38</v>
      </c>
      <c r="O16" s="18" t="s">
        <v>38</v>
      </c>
      <c r="P16" s="18" t="s">
        <v>39</v>
      </c>
      <c r="Q16" s="18" t="s">
        <v>38</v>
      </c>
      <c r="R16" s="18" t="s">
        <v>38</v>
      </c>
      <c r="S16" s="18" t="s">
        <v>38</v>
      </c>
      <c r="T16" s="18">
        <f t="shared" si="0"/>
        <v>90</v>
      </c>
      <c r="U16" s="19" t="str">
        <f t="shared" si="1"/>
        <v>Baja 2 niveles de Probabilidad</v>
      </c>
      <c r="V16" s="8" t="s">
        <v>40</v>
      </c>
      <c r="W16" s="8" t="s">
        <v>59</v>
      </c>
      <c r="X16" s="8">
        <f t="shared" si="2"/>
        <v>10</v>
      </c>
      <c r="Y16" s="8" t="str">
        <f t="shared" si="3"/>
        <v>Zona de riesgo baja</v>
      </c>
      <c r="Z16" s="7" t="str">
        <f t="shared" si="4"/>
        <v>Aceptar</v>
      </c>
      <c r="AA16" s="6" t="s">
        <v>200</v>
      </c>
      <c r="AB16" s="20" t="s">
        <v>201</v>
      </c>
      <c r="AC16" s="11">
        <v>45382</v>
      </c>
      <c r="AD16" s="14"/>
      <c r="AE16" s="15"/>
      <c r="AF16" s="16"/>
      <c r="AG16" s="14"/>
    </row>
    <row r="17" spans="1:33" ht="285" x14ac:dyDescent="0.25">
      <c r="A17" s="6" t="s">
        <v>138</v>
      </c>
      <c r="B17" s="29" t="s">
        <v>138</v>
      </c>
      <c r="C17" s="6" t="s">
        <v>126</v>
      </c>
      <c r="D17" s="24" t="s">
        <v>139</v>
      </c>
      <c r="E17" s="6" t="s">
        <v>140</v>
      </c>
      <c r="F17" s="6" t="s">
        <v>156</v>
      </c>
      <c r="G17" s="8" t="s">
        <v>46</v>
      </c>
      <c r="H17" s="8" t="s">
        <v>59</v>
      </c>
      <c r="I17" s="8">
        <v>30</v>
      </c>
      <c r="J17" s="8" t="s">
        <v>164</v>
      </c>
      <c r="K17" s="7" t="s">
        <v>165</v>
      </c>
      <c r="L17" s="6" t="s">
        <v>141</v>
      </c>
      <c r="M17" s="18" t="s">
        <v>37</v>
      </c>
      <c r="N17" s="18" t="s">
        <v>38</v>
      </c>
      <c r="O17" s="18" t="s">
        <v>38</v>
      </c>
      <c r="P17" s="18" t="s">
        <v>39</v>
      </c>
      <c r="Q17" s="18" t="s">
        <v>38</v>
      </c>
      <c r="R17" s="18" t="s">
        <v>38</v>
      </c>
      <c r="S17" s="18" t="s">
        <v>38</v>
      </c>
      <c r="T17" s="18">
        <f t="shared" si="0"/>
        <v>90</v>
      </c>
      <c r="U17" s="19" t="str">
        <f t="shared" si="1"/>
        <v>Baja 2 niveles de Probabilidad e impacto</v>
      </c>
      <c r="V17" s="8" t="s">
        <v>40</v>
      </c>
      <c r="W17" s="8" t="s">
        <v>41</v>
      </c>
      <c r="X17" s="8">
        <f t="shared" si="2"/>
        <v>5</v>
      </c>
      <c r="Y17" s="8" t="str">
        <f t="shared" si="3"/>
        <v>Zona de riesgo baja</v>
      </c>
      <c r="Z17" s="7" t="str">
        <f t="shared" si="4"/>
        <v>Aceptar</v>
      </c>
      <c r="AA17" s="6" t="s">
        <v>142</v>
      </c>
      <c r="AB17" s="20" t="s">
        <v>230</v>
      </c>
      <c r="AC17" s="11">
        <v>45382</v>
      </c>
      <c r="AD17" s="14"/>
      <c r="AE17" s="15"/>
      <c r="AF17" s="16"/>
      <c r="AG17" s="14"/>
    </row>
    <row r="18" spans="1:33" ht="71.25" x14ac:dyDescent="0.25">
      <c r="A18" s="6" t="s">
        <v>138</v>
      </c>
      <c r="B18" s="29" t="s">
        <v>138</v>
      </c>
      <c r="C18" s="6" t="s">
        <v>232</v>
      </c>
      <c r="D18" s="24" t="s">
        <v>214</v>
      </c>
      <c r="E18" s="6" t="s">
        <v>221</v>
      </c>
      <c r="F18" s="6" t="s">
        <v>215</v>
      </c>
      <c r="G18" s="8" t="s">
        <v>66</v>
      </c>
      <c r="H18" s="8" t="s">
        <v>41</v>
      </c>
      <c r="I18" s="8">
        <f>(IF(H18="Moderado",5,IF(H18="Mayor",10,IF(H18="Catastrófico",20,0))))*(IF(G18="Rara vez",1,IF(G18="Improbable",2,IF(G18="Posible",3,IF(G18="Probable",4,IF(G18="Casi seguro",5,0))))))</f>
        <v>20</v>
      </c>
      <c r="J18" s="8" t="str">
        <f>IF(AND(I18&lt;11,I18&gt;4),"Zona de riesgo baja",IF(AND(I18&gt;11,I18&lt;21),"Zona de riesgo moderada",IF(AND(I18&gt;21,I18&lt;=40),"Zona de riesgo alta",IF(I18&gt;40,"Zona de riesgo extrema",0))))</f>
        <v>Zona de riesgo moderada</v>
      </c>
      <c r="K18" s="7" t="str">
        <f>IF(J18="Zona de riesgo baja","Aceptar",IF(J18="Zona de riesgo moderada","Prevenir
Retener
Proteger",IF(J18="Zona de riesgo alta","Prevenir
Proteger
Transferir",IF(J18="Zona de riesgo extrema","Prevenir
Proteger
Transferir
Eliminar",0))))</f>
        <v>Prevenir
Retener
Proteger</v>
      </c>
      <c r="L18" s="6" t="s">
        <v>216</v>
      </c>
      <c r="M18" s="18" t="s">
        <v>61</v>
      </c>
      <c r="N18" s="18" t="s">
        <v>38</v>
      </c>
      <c r="O18" s="18" t="s">
        <v>38</v>
      </c>
      <c r="P18" s="18" t="s">
        <v>39</v>
      </c>
      <c r="Q18" s="18" t="s">
        <v>38</v>
      </c>
      <c r="R18" s="18" t="s">
        <v>38</v>
      </c>
      <c r="S18" s="18" t="s">
        <v>91</v>
      </c>
      <c r="T18" s="18">
        <f t="shared" si="0"/>
        <v>60</v>
      </c>
      <c r="U18" s="19" t="str">
        <f t="shared" si="1"/>
        <v>Baja 1 nivel de Probabilidad</v>
      </c>
      <c r="V18" s="8" t="s">
        <v>46</v>
      </c>
      <c r="W18" s="8" t="s">
        <v>41</v>
      </c>
      <c r="X18" s="8">
        <f t="shared" si="2"/>
        <v>15</v>
      </c>
      <c r="Y18" s="8" t="str">
        <f t="shared" si="3"/>
        <v>Zona de riesgo moderada</v>
      </c>
      <c r="Z18" s="7" t="str">
        <f t="shared" si="4"/>
        <v>Prevenir
Retener
Proteger</v>
      </c>
      <c r="AA18" s="6" t="s">
        <v>222</v>
      </c>
      <c r="AB18" s="20" t="s">
        <v>212</v>
      </c>
      <c r="AC18" s="11">
        <v>45382</v>
      </c>
      <c r="AD18" s="14"/>
      <c r="AE18" s="15"/>
      <c r="AF18" s="16"/>
      <c r="AG18" s="14"/>
    </row>
    <row r="19" spans="1:33" ht="281.25" customHeight="1" x14ac:dyDescent="0.25">
      <c r="A19" s="6" t="s">
        <v>136</v>
      </c>
      <c r="B19" s="29" t="s">
        <v>148</v>
      </c>
      <c r="C19" s="6" t="s">
        <v>232</v>
      </c>
      <c r="D19" s="24" t="s">
        <v>213</v>
      </c>
      <c r="E19" s="6" t="s">
        <v>274</v>
      </c>
      <c r="F19" s="6" t="s">
        <v>275</v>
      </c>
      <c r="G19" s="8" t="s">
        <v>46</v>
      </c>
      <c r="H19" s="8" t="s">
        <v>59</v>
      </c>
      <c r="I19" s="8">
        <f>(IF(H19="Moderado",5,IF(H19="Mayor",10,IF(H19="Catastrófico",20,0))))*(IF(G19="Rara vez",1,IF(G19="Improbable",2,IF(G19="Posible",3,IF(G19="Probable",4,IF(G19="Casi seguro",5,0))))))</f>
        <v>30</v>
      </c>
      <c r="J19" s="8" t="str">
        <f>IF(AND(I19&lt;11,I19&gt;4),"Zona de riesgo baja",IF(AND(I19&gt;11,I19&lt;21),"Zona de riesgo moderada",IF(AND(I19&gt;21,I19&lt;=40),"Zona de riesgo alta",IF(I19&gt;40,"Zona de riesgo extrema",0))))</f>
        <v>Zona de riesgo alta</v>
      </c>
      <c r="K19" s="7" t="str">
        <f>IF(J19="Zona de riesgo baja","Aceptar",IF(J19="Zona de riesgo moderada","Prevenir
Retener
Proteger",IF(J19="Zona de riesgo alta","Prevenir
Proteger
Transferir",IF(J19="Zona de riesgo extrema","Prevenir
Proteger
Transferir
Eliminar",0))))</f>
        <v>Prevenir
Proteger
Transferir</v>
      </c>
      <c r="L19" s="6" t="s">
        <v>276</v>
      </c>
      <c r="M19" s="18" t="s">
        <v>37</v>
      </c>
      <c r="N19" s="18" t="s">
        <v>38</v>
      </c>
      <c r="O19" s="18" t="s">
        <v>38</v>
      </c>
      <c r="P19" s="18" t="s">
        <v>39</v>
      </c>
      <c r="Q19" s="18" t="s">
        <v>38</v>
      </c>
      <c r="R19" s="18" t="s">
        <v>38</v>
      </c>
      <c r="S19" s="18" t="s">
        <v>91</v>
      </c>
      <c r="T19" s="18">
        <f t="shared" si="0"/>
        <v>60</v>
      </c>
      <c r="U19" s="19" t="str">
        <f t="shared" si="1"/>
        <v>Baja 1 nivel de Probabilidad e impacto</v>
      </c>
      <c r="V19" s="8" t="s">
        <v>35</v>
      </c>
      <c r="W19" s="8" t="s">
        <v>41</v>
      </c>
      <c r="X19" s="8">
        <f t="shared" si="2"/>
        <v>10</v>
      </c>
      <c r="Y19" s="8" t="str">
        <f t="shared" si="3"/>
        <v>Zona de riesgo baja</v>
      </c>
      <c r="Z19" s="7" t="str">
        <f t="shared" si="4"/>
        <v>Aceptar</v>
      </c>
      <c r="AA19" s="6" t="s">
        <v>277</v>
      </c>
      <c r="AB19" s="20" t="s">
        <v>283</v>
      </c>
      <c r="AC19" s="11">
        <v>45770</v>
      </c>
      <c r="AD19" s="14"/>
      <c r="AE19" s="15"/>
      <c r="AF19" s="16"/>
      <c r="AG19" s="14"/>
    </row>
    <row r="20" spans="1:33" ht="213.75" x14ac:dyDescent="0.25">
      <c r="A20" s="6" t="s">
        <v>136</v>
      </c>
      <c r="B20" s="29" t="s">
        <v>148</v>
      </c>
      <c r="C20" s="6" t="s">
        <v>232</v>
      </c>
      <c r="D20" s="24" t="s">
        <v>278</v>
      </c>
      <c r="E20" s="6" t="s">
        <v>280</v>
      </c>
      <c r="F20" s="6" t="s">
        <v>279</v>
      </c>
      <c r="G20" s="8" t="s">
        <v>46</v>
      </c>
      <c r="H20" s="8" t="s">
        <v>59</v>
      </c>
      <c r="I20" s="8">
        <f>(IF(H20="Moderado",5,IF(H20="Mayor",10,IF(H20="Catastrófico",20,0))))*(IF(G20="Rara vez",1,IF(G20="Improbable",2,IF(G20="Posible",3,IF(G20="Probable",4,IF(G20="Casi seguro",5,0))))))</f>
        <v>30</v>
      </c>
      <c r="J20" s="8" t="str">
        <f>IF(AND(I20&lt;11,I20&gt;4),"Zona de riesgo baja",IF(AND(I20&gt;11,I20&lt;21),"Zona de riesgo moderada",IF(AND(I20&gt;21,I20&lt;=40),"Zona de riesgo alta",IF(I20&gt;40,"Zona de riesgo extrema",0))))</f>
        <v>Zona de riesgo alta</v>
      </c>
      <c r="K20" s="7" t="str">
        <f>IF(J20="Zona de riesgo baja","Aceptar",IF(J20="Zona de riesgo moderada","Prevenir
Retener
Proteger",IF(J20="Zona de riesgo alta","Prevenir
Proteger
Transferir",IF(J20="Zona de riesgo extrema","Prevenir
Proteger
Transferir
Eliminar",0))))</f>
        <v>Prevenir
Proteger
Transferir</v>
      </c>
      <c r="L20" s="6" t="s">
        <v>281</v>
      </c>
      <c r="M20" s="18" t="s">
        <v>61</v>
      </c>
      <c r="N20" s="18" t="s">
        <v>38</v>
      </c>
      <c r="O20" s="18" t="s">
        <v>38</v>
      </c>
      <c r="P20" s="18" t="s">
        <v>39</v>
      </c>
      <c r="Q20" s="18" t="s">
        <v>38</v>
      </c>
      <c r="R20" s="18" t="s">
        <v>38</v>
      </c>
      <c r="S20" s="18" t="s">
        <v>38</v>
      </c>
      <c r="T20" s="18">
        <f t="shared" si="0"/>
        <v>90</v>
      </c>
      <c r="U20" s="19" t="str">
        <f t="shared" si="1"/>
        <v>Baja 2 niveles de Probabilidad</v>
      </c>
      <c r="V20" s="8" t="s">
        <v>40</v>
      </c>
      <c r="W20" s="8" t="s">
        <v>59</v>
      </c>
      <c r="X20" s="8">
        <f t="shared" si="2"/>
        <v>10</v>
      </c>
      <c r="Y20" s="8" t="str">
        <f t="shared" si="3"/>
        <v>Zona de riesgo baja</v>
      </c>
      <c r="Z20" s="7" t="str">
        <f t="shared" si="4"/>
        <v>Aceptar</v>
      </c>
      <c r="AA20" s="6" t="s">
        <v>282</v>
      </c>
      <c r="AB20" s="20" t="s">
        <v>148</v>
      </c>
      <c r="AC20" s="11">
        <v>45770</v>
      </c>
      <c r="AD20" s="14"/>
      <c r="AE20" s="15"/>
      <c r="AF20" s="16"/>
      <c r="AG20" s="14"/>
    </row>
    <row r="21" spans="1:33" x14ac:dyDescent="0.25">
      <c r="A21" s="6"/>
      <c r="B21" s="29"/>
      <c r="C21" s="29"/>
      <c r="D21" s="24"/>
      <c r="E21" s="6"/>
      <c r="F21" s="6"/>
      <c r="G21" s="8"/>
      <c r="H21" s="8"/>
      <c r="I21" s="8"/>
      <c r="J21" s="8"/>
      <c r="K21" s="7"/>
      <c r="L21" s="6"/>
      <c r="M21" s="18"/>
      <c r="N21" s="18"/>
      <c r="O21" s="18"/>
      <c r="P21" s="18"/>
      <c r="Q21" s="18"/>
      <c r="R21" s="18"/>
      <c r="S21" s="18"/>
      <c r="T21" s="18"/>
      <c r="U21" s="19"/>
      <c r="V21" s="8"/>
      <c r="W21" s="8"/>
      <c r="X21" s="8"/>
      <c r="Y21" s="8"/>
      <c r="Z21" s="7"/>
      <c r="AA21" s="6"/>
      <c r="AB21" s="20"/>
      <c r="AC21" s="21"/>
      <c r="AD21" s="20"/>
      <c r="AE21" s="20"/>
      <c r="AF21" s="22"/>
      <c r="AG21" s="23"/>
    </row>
    <row r="22" spans="1:33" hidden="1" x14ac:dyDescent="0.25">
      <c r="E22" s="25"/>
    </row>
  </sheetData>
  <sheetProtection formatCells="0" formatColumns="0" formatRows="0" insertColumns="0" insertRows="0" insertHyperlinks="0" deleteColumns="0" deleteRows="0" sort="0" autoFilter="0" pivotTables="0"/>
  <autoFilter ref="A2:AG20"/>
  <mergeCells count="6">
    <mergeCell ref="AE1:AG1"/>
    <mergeCell ref="A1:F1"/>
    <mergeCell ref="G1:K1"/>
    <mergeCell ref="L1:U1"/>
    <mergeCell ref="V1:Z1"/>
    <mergeCell ref="AA1:AD1"/>
  </mergeCells>
  <conditionalFormatting sqref="J3:J21">
    <cfRule type="containsText" dxfId="15" priority="9" operator="containsText" text="Zona de riesgo extrema">
      <formula>NOT(ISERROR(SEARCH("Zona de riesgo extrema",J3)))</formula>
    </cfRule>
    <cfRule type="containsText" dxfId="14" priority="10" operator="containsText" text="Zona de riesgo alta">
      <formula>NOT(ISERROR(SEARCH("Zona de riesgo alta",J3)))</formula>
    </cfRule>
    <cfRule type="containsText" dxfId="13" priority="11" operator="containsText" text="Zona de riesgo moderada">
      <formula>NOT(ISERROR(SEARCH("Zona de riesgo moderada",J3)))</formula>
    </cfRule>
    <cfRule type="cellIs" dxfId="12" priority="12" operator="equal">
      <formula>"Zona de riesgo baja"</formula>
    </cfRule>
  </conditionalFormatting>
  <conditionalFormatting sqref="Y3:Y6 Y9:Y21">
    <cfRule type="containsText" dxfId="11" priority="17" operator="containsText" text="Zona de riesgo extrema">
      <formula>NOT(ISERROR(SEARCH("Zona de riesgo extrema",Y3)))</formula>
    </cfRule>
    <cfRule type="containsText" dxfId="10" priority="18" operator="containsText" text="Zona de riesgo alta">
      <formula>NOT(ISERROR(SEARCH("Zona de riesgo alta",Y3)))</formula>
    </cfRule>
    <cfRule type="containsText" dxfId="9" priority="19" operator="containsText" text="Zona de riesgo moderada">
      <formula>NOT(ISERROR(SEARCH("Zona de riesgo moderada",Y3)))</formula>
    </cfRule>
    <cfRule type="cellIs" dxfId="8" priority="20" operator="equal">
      <formula>"Zona de riesgo baja"</formula>
    </cfRule>
  </conditionalFormatting>
  <conditionalFormatting sqref="Y3:Y20">
    <cfRule type="containsText" dxfId="7" priority="13" operator="containsText" text="Zona de riesgo extrema">
      <formula>NOT(ISERROR(SEARCH("Zona de riesgo extrema",Y3)))</formula>
    </cfRule>
    <cfRule type="containsText" dxfId="6" priority="14" operator="containsText" text="Zona de riesgo alta">
      <formula>NOT(ISERROR(SEARCH("Zona de riesgo alta",Y3)))</formula>
    </cfRule>
    <cfRule type="containsText" dxfId="5" priority="15" operator="containsText" text="Zona de riesgo moderada">
      <formula>NOT(ISERROR(SEARCH("Zona de riesgo moderada",Y3)))</formula>
    </cfRule>
    <cfRule type="cellIs" dxfId="4" priority="16" operator="equal">
      <formula>"Zona de riesgo baja"</formula>
    </cfRule>
  </conditionalFormatting>
  <conditionalFormatting sqref="Y8">
    <cfRule type="containsText" dxfId="3" priority="5" operator="containsText" text="Zona de riesgo extrema">
      <formula>NOT(ISERROR(SEARCH("Zona de riesgo extrema",Y8)))</formula>
    </cfRule>
    <cfRule type="containsText" dxfId="2" priority="6" operator="containsText" text="Zona de riesgo alta">
      <formula>NOT(ISERROR(SEARCH("Zona de riesgo alta",Y8)))</formula>
    </cfRule>
    <cfRule type="containsText" dxfId="1" priority="7" operator="containsText" text="Zona de riesgo moderada">
      <formula>NOT(ISERROR(SEARCH("Zona de riesgo moderada",Y8)))</formula>
    </cfRule>
    <cfRule type="cellIs" dxfId="0" priority="8" operator="equal">
      <formula>"Zona de riesgo baja"</formula>
    </cfRule>
  </conditionalFormatting>
  <dataValidations count="5">
    <dataValidation type="list" allowBlank="1" showInputMessage="1" showErrorMessage="1" sqref="M3:M21">
      <formula1>"Probabilidad,Impacto,Probabilidad e impacto"</formula1>
    </dataValidation>
    <dataValidation type="list" allowBlank="1" showInputMessage="1" showErrorMessage="1" sqref="N3:O21 Q3:S21">
      <formula1>"SI,NO"</formula1>
    </dataValidation>
    <dataValidation type="list" allowBlank="1" showInputMessage="1" showErrorMessage="1" sqref="P3:P21">
      <formula1>"Automático,Manual"</formula1>
    </dataValidation>
    <dataValidation type="list" allowBlank="1" showInputMessage="1" showErrorMessage="1" sqref="G3:G21 V3:V21">
      <formula1>"Rara vez,Improbable,Posible,Probable,Casi seguro"</formula1>
    </dataValidation>
    <dataValidation type="list" allowBlank="1" showInputMessage="1" showErrorMessage="1" sqref="W3:W21 H3:H21">
      <formula1>"Moderado,Mayor,Catastrófico"</formula1>
    </dataValidation>
  </dataValidations>
  <pageMargins left="0.75" right="0.75" top="1" bottom="1" header="0.5" footer="0.5"/>
  <pageSetup orientation="portrait" horizontalDpi="4294967292" vertic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Riesgos de proceso</vt:lpstr>
      <vt:lpstr>Hoja1</vt:lpstr>
      <vt:lpstr>Riesgos de Corrupción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Rico</dc:creator>
  <cp:lastModifiedBy>Juan Morales</cp:lastModifiedBy>
  <dcterms:created xsi:type="dcterms:W3CDTF">2024-02-07T15:38:37Z</dcterms:created>
  <dcterms:modified xsi:type="dcterms:W3CDTF">2025-06-03T17:23:43Z</dcterms:modified>
</cp:coreProperties>
</file>